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RESIDENT" sheetId="1" r:id="rId1"/>
    <sheet name="NON-RESIDENT" sheetId="2" r:id="rId2"/>
  </sheets>
  <definedNames>
    <definedName name="_xlnm.Print_Area" localSheetId="1">'NON-RESIDENT'!$A$1:$O$70</definedName>
    <definedName name="_xlnm.Print_Titles" localSheetId="1">'NON-RESIDENT'!$1:$5</definedName>
  </definedNames>
  <calcPr fullCalcOnLoad="1"/>
</workbook>
</file>

<file path=xl/sharedStrings.xml><?xml version="1.0" encoding="utf-8"?>
<sst xmlns="http://schemas.openxmlformats.org/spreadsheetml/2006/main" count="160" uniqueCount="71">
  <si>
    <t>Change</t>
  </si>
  <si>
    <t>FY 2008 Cost of Attendance</t>
  </si>
  <si>
    <t>FY 2009 Cost of Attendance</t>
  </si>
  <si>
    <t>$</t>
  </si>
  <si>
    <t>%</t>
  </si>
  <si>
    <t>Tuition</t>
  </si>
  <si>
    <t>Total</t>
  </si>
  <si>
    <t>Boulder</t>
  </si>
  <si>
    <t>Undergraduate</t>
  </si>
  <si>
    <t>Arts &amp; Sciences / All Other</t>
  </si>
  <si>
    <t>Journalism / Music</t>
  </si>
  <si>
    <t>Engineering</t>
  </si>
  <si>
    <t>Business</t>
  </si>
  <si>
    <t>Graduate</t>
  </si>
  <si>
    <t>Other Business</t>
  </si>
  <si>
    <t>MBA Business</t>
  </si>
  <si>
    <t>Law (1st Year)</t>
  </si>
  <si>
    <t>Colorado Springs</t>
  </si>
  <si>
    <t>Lower Division--Linear Structure</t>
  </si>
  <si>
    <t xml:space="preserve">Lower Division--All Other Continuing </t>
  </si>
  <si>
    <t>Upper Division--LAS / Education</t>
  </si>
  <si>
    <t>Upper Division--Business / Engineering</t>
  </si>
  <si>
    <t>Upper Division--Nursing</t>
  </si>
  <si>
    <t>Level I-All Other</t>
  </si>
  <si>
    <t>Level II-GSPA/Education</t>
  </si>
  <si>
    <t>Level III-Bus/Eng/Geropsychology</t>
  </si>
  <si>
    <t>Level IV-Nursing</t>
  </si>
  <si>
    <t>All Lower Division</t>
  </si>
  <si>
    <t>All Upper Division</t>
  </si>
  <si>
    <t>Liberal Arts</t>
  </si>
  <si>
    <t>Architecture &amp; Planning</t>
  </si>
  <si>
    <t>Public Affairs</t>
  </si>
  <si>
    <t>Arts &amp; Media</t>
  </si>
  <si>
    <t>Education</t>
  </si>
  <si>
    <t>Business / Non-Degree</t>
  </si>
  <si>
    <t xml:space="preserve">Dental Hygiene  </t>
  </si>
  <si>
    <t xml:space="preserve">Nursing </t>
  </si>
  <si>
    <t>Child Health Associate</t>
  </si>
  <si>
    <t>Basic Clinical Science</t>
  </si>
  <si>
    <t xml:space="preserve">Masters Public Health </t>
  </si>
  <si>
    <t>Genetic Counseling</t>
  </si>
  <si>
    <t>Pharmacy</t>
  </si>
  <si>
    <t>Professional</t>
  </si>
  <si>
    <t xml:space="preserve">Medicine  </t>
  </si>
  <si>
    <t xml:space="preserve">Dentistry  </t>
  </si>
  <si>
    <t>Physical Therapy--Doctorate</t>
  </si>
  <si>
    <t>Nursing Doctorate / DNP</t>
  </si>
  <si>
    <t>Pharmacy Doctorate</t>
  </si>
  <si>
    <t>Footnotes:</t>
  </si>
  <si>
    <t>Undergraduate, Incoming</t>
  </si>
  <si>
    <t>Law</t>
  </si>
  <si>
    <t>Campus</t>
  </si>
  <si>
    <t>b:  Mandatory fees are charged to students on a semester basis and are directly related to a specific activity/program.  Fees presented do not include instructional course fees.</t>
  </si>
  <si>
    <t>d:  Other is a CCHE approved annual allowance for books and supplies, medical, transportation and personal expenses.</t>
  </si>
  <si>
    <t>e:   Academic year for several programs at AMC is considered above 30 credit hours; for consistency purposes COA was calculated on 30 credit hours.</t>
  </si>
  <si>
    <r>
      <t>Anschutz Medical Campus</t>
    </r>
    <r>
      <rPr>
        <b/>
        <vertAlign val="superscript"/>
        <sz val="10"/>
        <rFont val="Arial"/>
        <family val="2"/>
      </rPr>
      <t>e</t>
    </r>
  </si>
  <si>
    <t>University of Colorado FY 2009 Academic Year Tuition and Fee Rates</t>
  </si>
  <si>
    <t>Resident Full-Time (30 Credit Hours)</t>
  </si>
  <si>
    <r>
      <t>Medicine  Accountable Students</t>
    </r>
    <r>
      <rPr>
        <vertAlign val="superscript"/>
        <sz val="10"/>
        <rFont val="Arial"/>
        <family val="2"/>
      </rPr>
      <t>f</t>
    </r>
  </si>
  <si>
    <r>
      <t>Dentistry  Accountable Students</t>
    </r>
    <r>
      <rPr>
        <vertAlign val="superscript"/>
        <sz val="10"/>
        <rFont val="Arial"/>
        <family val="2"/>
      </rPr>
      <t>f</t>
    </r>
  </si>
  <si>
    <t>Non-Resident Full-Time (30 Credit Hours)</t>
  </si>
  <si>
    <t>Denver</t>
  </si>
  <si>
    <t>a:  Undergraduate tuition rates do not include the amount offset by the College Opportunity Fund for eligible students.</t>
  </si>
  <si>
    <t>c:  Room and Board for UCB and UCCS undergraduates is the actual rate for a double on campus.  Room and Board for the Denver campus is for Campus Village. For all other tuition rates, it is a CCHE approved annual allowance.</t>
  </si>
  <si>
    <t>c:  Room and Board for UCB and UCCS undergraduates is the actual rate for a double on campus.  Room and Board for Denver campus is for Campus Village. For all other tuition rates, it is a CCHE approved annual allowance.</t>
  </si>
  <si>
    <t>f:  Pursuant to the passage of HB 06-1285, the School of Medicine and School of Dentistry request a support fee for accountable students in the Medical Doctor and Doctor of Dental Surgery programs.</t>
  </si>
  <si>
    <t>e:  Academic year for several programs at AMC is above 30 credit hours, however for consistency purposes COA was calculated on 30 credit hours.</t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</si>
  <si>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</si>
  <si>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</si>
  <si>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</si>
  <si>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 xml:space="preserve">Tuition </t>
    </r>
    <r>
      <rPr>
        <b/>
        <vertAlign val="superscript"/>
        <sz val="10"/>
        <color indexed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</si>
</sst>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5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0"/>
      <color rgb="FFFFC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medium"/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/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55" applyFill="1" applyAlignment="1">
      <alignment/>
      <protection/>
    </xf>
    <xf numFmtId="0" fontId="3" fillId="0" borderId="0" xfId="55" applyFill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/>
      <protection/>
    </xf>
    <xf numFmtId="0" fontId="5" fillId="0" borderId="0" xfId="55" applyFont="1" applyFill="1">
      <alignment/>
      <protection/>
    </xf>
    <xf numFmtId="0" fontId="3" fillId="0" borderId="0" xfId="55" applyAlignment="1">
      <alignment/>
      <protection/>
    </xf>
    <xf numFmtId="0" fontId="3" fillId="0" borderId="0" xfId="55">
      <alignment/>
      <protection/>
    </xf>
    <xf numFmtId="8" fontId="3" fillId="0" borderId="0" xfId="55" applyNumberFormat="1" applyAlignment="1">
      <alignment/>
      <protection/>
    </xf>
    <xf numFmtId="6" fontId="3" fillId="0" borderId="0" xfId="55" applyNumberFormat="1" applyAlignment="1">
      <alignment/>
      <protection/>
    </xf>
    <xf numFmtId="0" fontId="3" fillId="0" borderId="0" xfId="55" applyBorder="1" applyAlignment="1">
      <alignment/>
      <protection/>
    </xf>
    <xf numFmtId="10" fontId="3" fillId="0" borderId="0" xfId="55" applyNumberFormat="1" applyAlignment="1">
      <alignment/>
      <protection/>
    </xf>
    <xf numFmtId="0" fontId="3" fillId="0" borderId="10" xfId="55" applyBorder="1">
      <alignment/>
      <protection/>
    </xf>
    <xf numFmtId="6" fontId="3" fillId="0" borderId="0" xfId="55" applyNumberFormat="1" applyFill="1" applyBorder="1">
      <alignment/>
      <protection/>
    </xf>
    <xf numFmtId="6" fontId="3" fillId="0" borderId="0" xfId="55" applyNumberFormat="1" applyBorder="1">
      <alignment/>
      <protection/>
    </xf>
    <xf numFmtId="164" fontId="3" fillId="0" borderId="0" xfId="55" applyNumberFormat="1" applyBorder="1">
      <alignment/>
      <protection/>
    </xf>
    <xf numFmtId="0" fontId="5" fillId="0" borderId="0" xfId="55" applyFont="1" applyBorder="1">
      <alignment/>
      <protection/>
    </xf>
    <xf numFmtId="6" fontId="5" fillId="0" borderId="0" xfId="55" applyNumberFormat="1" applyFont="1" applyBorder="1">
      <alignment/>
      <protection/>
    </xf>
    <xf numFmtId="164" fontId="5" fillId="0" borderId="0" xfId="55" applyNumberFormat="1" applyFont="1" applyBorder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>
      <alignment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0" fontId="3" fillId="0" borderId="0" xfId="55" applyFont="1" applyAlignment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6" fontId="3" fillId="0" borderId="0" xfId="55" applyNumberFormat="1" applyFont="1" applyFill="1" applyBorder="1">
      <alignment/>
      <protection/>
    </xf>
    <xf numFmtId="6" fontId="3" fillId="0" borderId="0" xfId="55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164" fontId="3" fillId="0" borderId="0" xfId="55" applyNumberFormat="1">
      <alignment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9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164" fontId="50" fillId="34" borderId="13" xfId="0" applyNumberFormat="1" applyFont="1" applyFill="1" applyBorder="1" applyAlignment="1">
      <alignment/>
    </xf>
    <xf numFmtId="164" fontId="50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6" fontId="3" fillId="0" borderId="15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16" xfId="0" applyNumberFormat="1" applyFont="1" applyBorder="1" applyAlignment="1">
      <alignment horizontal="right" vertical="center"/>
    </xf>
    <xf numFmtId="6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6" fontId="3" fillId="0" borderId="17" xfId="0" applyNumberFormat="1" applyFont="1" applyFill="1" applyBorder="1" applyAlignment="1">
      <alignment/>
    </xf>
    <xf numFmtId="6" fontId="3" fillId="0" borderId="18" xfId="0" applyNumberFormat="1" applyFont="1" applyFill="1" applyBorder="1" applyAlignment="1">
      <alignment/>
    </xf>
    <xf numFmtId="6" fontId="3" fillId="0" borderId="19" xfId="0" applyNumberFormat="1" applyFont="1" applyBorder="1" applyAlignment="1">
      <alignment horizontal="right" vertical="center"/>
    </xf>
    <xf numFmtId="6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6" fontId="3" fillId="0" borderId="20" xfId="0" applyNumberFormat="1" applyFont="1" applyFill="1" applyBorder="1" applyAlignment="1">
      <alignment/>
    </xf>
    <xf numFmtId="6" fontId="3" fillId="0" borderId="0" xfId="0" applyNumberFormat="1" applyFont="1" applyBorder="1" applyAlignment="1">
      <alignment horizontal="right" vertical="center"/>
    </xf>
    <xf numFmtId="6" fontId="3" fillId="0" borderId="21" xfId="0" applyNumberFormat="1" applyFont="1" applyFill="1" applyBorder="1" applyAlignment="1">
      <alignment/>
    </xf>
    <xf numFmtId="6" fontId="3" fillId="0" borderId="11" xfId="0" applyNumberFormat="1" applyFont="1" applyFill="1" applyBorder="1" applyAlignment="1">
      <alignment/>
    </xf>
    <xf numFmtId="6" fontId="3" fillId="0" borderId="1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6" fontId="3" fillId="0" borderId="15" xfId="0" applyNumberFormat="1" applyFont="1" applyBorder="1" applyAlignment="1">
      <alignment/>
    </xf>
    <xf numFmtId="6" fontId="3" fillId="0" borderId="17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6" fontId="3" fillId="0" borderId="21" xfId="0" applyNumberFormat="1" applyFont="1" applyBorder="1" applyAlignment="1">
      <alignment/>
    </xf>
    <xf numFmtId="6" fontId="3" fillId="0" borderId="0" xfId="0" applyNumberFormat="1" applyFont="1" applyBorder="1" applyAlignment="1">
      <alignment horizontal="right"/>
    </xf>
    <xf numFmtId="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6" fontId="3" fillId="0" borderId="18" xfId="0" applyNumberFormat="1" applyFont="1" applyBorder="1" applyAlignment="1">
      <alignment horizontal="right"/>
    </xf>
    <xf numFmtId="6" fontId="3" fillId="0" borderId="18" xfId="0" applyNumberFormat="1" applyFont="1" applyFill="1" applyBorder="1" applyAlignment="1">
      <alignment horizontal="right" vertical="center"/>
    </xf>
    <xf numFmtId="6" fontId="3" fillId="0" borderId="18" xfId="0" applyNumberFormat="1" applyFont="1" applyFill="1" applyBorder="1" applyAlignment="1">
      <alignment/>
    </xf>
    <xf numFmtId="6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6" fontId="3" fillId="0" borderId="19" xfId="0" applyNumberFormat="1" applyFont="1" applyBorder="1" applyAlignment="1">
      <alignment/>
    </xf>
    <xf numFmtId="6" fontId="3" fillId="0" borderId="23" xfId="0" applyNumberFormat="1" applyFont="1" applyFill="1" applyBorder="1" applyAlignment="1">
      <alignment/>
    </xf>
    <xf numFmtId="6" fontId="3" fillId="0" borderId="24" xfId="0" applyNumberFormat="1" applyFont="1" applyBorder="1" applyAlignment="1">
      <alignment/>
    </xf>
    <xf numFmtId="6" fontId="3" fillId="0" borderId="2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6" fontId="3" fillId="0" borderId="15" xfId="0" applyNumberFormat="1" applyFont="1" applyFill="1" applyBorder="1" applyAlignment="1">
      <alignment/>
    </xf>
    <xf numFmtId="6" fontId="3" fillId="0" borderId="22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0" fontId="51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6" fillId="0" borderId="0" xfId="0" applyFont="1" applyBorder="1" applyAlignment="1" quotePrefix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6" fontId="3" fillId="34" borderId="26" xfId="0" applyNumberFormat="1" applyFont="1" applyFill="1" applyBorder="1" applyAlignment="1">
      <alignment/>
    </xf>
    <xf numFmtId="164" fontId="3" fillId="34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55" applyFont="1" applyFill="1" applyBorder="1" applyAlignment="1">
      <alignment/>
      <protection/>
    </xf>
    <xf numFmtId="0" fontId="2" fillId="33" borderId="0" xfId="55" applyFont="1" applyFill="1" applyBorder="1" applyAlignment="1" quotePrefix="1">
      <alignment/>
      <protection/>
    </xf>
    <xf numFmtId="0" fontId="8" fillId="0" borderId="0" xfId="55" applyFont="1" applyBorder="1" applyAlignment="1">
      <alignment vertical="top"/>
      <protection/>
    </xf>
    <xf numFmtId="6" fontId="8" fillId="0" borderId="0" xfId="55" applyNumberFormat="1" applyFont="1" applyFill="1" applyBorder="1" applyAlignment="1">
      <alignment vertical="top"/>
      <protection/>
    </xf>
    <xf numFmtId="6" fontId="8" fillId="0" borderId="0" xfId="55" applyNumberFormat="1" applyFont="1" applyBorder="1" applyAlignment="1">
      <alignment vertical="top"/>
      <protection/>
    </xf>
    <xf numFmtId="0" fontId="6" fillId="0" borderId="0" xfId="55" applyFont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6" fontId="6" fillId="0" borderId="0" xfId="55" applyNumberFormat="1" applyFont="1" applyFill="1" applyBorder="1" applyAlignment="1">
      <alignment vertical="top"/>
      <protection/>
    </xf>
    <xf numFmtId="6" fontId="6" fillId="0" borderId="0" xfId="55" applyNumberFormat="1" applyFont="1" applyBorder="1" applyAlignment="1">
      <alignment vertical="top"/>
      <protection/>
    </xf>
    <xf numFmtId="0" fontId="6" fillId="0" borderId="0" xfId="55" applyFont="1" applyAlignment="1">
      <alignment vertical="top"/>
      <protection/>
    </xf>
    <xf numFmtId="164" fontId="6" fillId="0" borderId="0" xfId="55" applyNumberFormat="1" applyFont="1" applyAlignment="1">
      <alignment vertical="top"/>
      <protection/>
    </xf>
    <xf numFmtId="0" fontId="3" fillId="0" borderId="15" xfId="55" applyFont="1" applyBorder="1">
      <alignment/>
      <protection/>
    </xf>
    <xf numFmtId="164" fontId="3" fillId="0" borderId="16" xfId="55" applyNumberFormat="1" applyFont="1" applyBorder="1">
      <alignment/>
      <protection/>
    </xf>
    <xf numFmtId="6" fontId="3" fillId="0" borderId="15" xfId="55" applyNumberFormat="1" applyFont="1" applyFill="1" applyBorder="1">
      <alignment/>
      <protection/>
    </xf>
    <xf numFmtId="6" fontId="3" fillId="0" borderId="16" xfId="55" applyNumberFormat="1" applyFont="1" applyBorder="1">
      <alignment/>
      <protection/>
    </xf>
    <xf numFmtId="6" fontId="3" fillId="0" borderId="17" xfId="55" applyNumberFormat="1" applyFont="1" applyFill="1" applyBorder="1">
      <alignment/>
      <protection/>
    </xf>
    <xf numFmtId="6" fontId="3" fillId="0" borderId="18" xfId="55" applyNumberFormat="1" applyFont="1" applyFill="1" applyBorder="1">
      <alignment/>
      <protection/>
    </xf>
    <xf numFmtId="6" fontId="3" fillId="0" borderId="19" xfId="55" applyNumberFormat="1" applyFont="1" applyBorder="1">
      <alignment/>
      <protection/>
    </xf>
    <xf numFmtId="6" fontId="3" fillId="0" borderId="18" xfId="55" applyNumberFormat="1" applyFont="1" applyBorder="1">
      <alignment/>
      <protection/>
    </xf>
    <xf numFmtId="164" fontId="3" fillId="0" borderId="19" xfId="55" applyNumberFormat="1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6" fontId="3" fillId="0" borderId="20" xfId="55" applyNumberFormat="1" applyFont="1" applyFill="1" applyBorder="1">
      <alignment/>
      <protection/>
    </xf>
    <xf numFmtId="6" fontId="3" fillId="0" borderId="0" xfId="55" applyNumberFormat="1" applyFont="1" applyBorder="1" applyAlignment="1">
      <alignment horizontal="right" vertical="center"/>
      <protection/>
    </xf>
    <xf numFmtId="0" fontId="3" fillId="0" borderId="16" xfId="55" applyFont="1" applyBorder="1">
      <alignment/>
      <protection/>
    </xf>
    <xf numFmtId="6" fontId="3" fillId="0" borderId="15" xfId="55" applyNumberFormat="1" applyFont="1" applyBorder="1">
      <alignment/>
      <protection/>
    </xf>
    <xf numFmtId="6" fontId="3" fillId="0" borderId="17" xfId="55" applyNumberFormat="1" applyFont="1" applyBorder="1">
      <alignment/>
      <protection/>
    </xf>
    <xf numFmtId="6" fontId="3" fillId="0" borderId="11" xfId="55" applyNumberFormat="1" applyFont="1" applyBorder="1">
      <alignment/>
      <protection/>
    </xf>
    <xf numFmtId="6" fontId="3" fillId="0" borderId="11" xfId="55" applyNumberFormat="1" applyFont="1" applyBorder="1" applyAlignment="1">
      <alignment horizontal="right" vertical="center"/>
      <protection/>
    </xf>
    <xf numFmtId="6" fontId="3" fillId="0" borderId="11" xfId="55" applyNumberFormat="1" applyFont="1" applyFill="1" applyBorder="1">
      <alignment/>
      <protection/>
    </xf>
    <xf numFmtId="6" fontId="3" fillId="0" borderId="22" xfId="55" applyNumberFormat="1" applyFont="1" applyBorder="1">
      <alignment/>
      <protection/>
    </xf>
    <xf numFmtId="164" fontId="3" fillId="0" borderId="22" xfId="55" applyNumberFormat="1" applyFont="1" applyBorder="1">
      <alignment/>
      <protection/>
    </xf>
    <xf numFmtId="6" fontId="3" fillId="0" borderId="18" xfId="55" applyNumberFormat="1" applyFont="1" applyBorder="1" applyAlignment="1">
      <alignment horizontal="right" vertical="center"/>
      <protection/>
    </xf>
    <xf numFmtId="0" fontId="3" fillId="0" borderId="21" xfId="55" applyFont="1" applyBorder="1">
      <alignment/>
      <protection/>
    </xf>
    <xf numFmtId="0" fontId="3" fillId="0" borderId="11" xfId="55" applyFont="1" applyBorder="1">
      <alignment/>
      <protection/>
    </xf>
    <xf numFmtId="6" fontId="3" fillId="0" borderId="23" xfId="55" applyNumberFormat="1" applyFont="1" applyFill="1" applyBorder="1">
      <alignment/>
      <protection/>
    </xf>
    <xf numFmtId="6" fontId="3" fillId="0" borderId="20" xfId="55" applyNumberFormat="1" applyFont="1" applyBorder="1">
      <alignment/>
      <protection/>
    </xf>
    <xf numFmtId="164" fontId="3" fillId="0" borderId="24" xfId="55" applyNumberFormat="1" applyFont="1" applyBorder="1">
      <alignment/>
      <protection/>
    </xf>
    <xf numFmtId="6" fontId="3" fillId="0" borderId="15" xfId="55" applyNumberFormat="1" applyFont="1" applyFill="1" applyBorder="1" applyAlignment="1">
      <alignment/>
      <protection/>
    </xf>
    <xf numFmtId="6" fontId="3" fillId="0" borderId="0" xfId="55" applyNumberFormat="1" applyFont="1" applyFill="1" applyBorder="1" applyAlignment="1">
      <alignment/>
      <protection/>
    </xf>
    <xf numFmtId="6" fontId="3" fillId="0" borderId="21" xfId="55" applyNumberFormat="1" applyFont="1" applyFill="1" applyBorder="1">
      <alignment/>
      <protection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 quotePrefix="1">
      <alignment/>
      <protection/>
    </xf>
    <xf numFmtId="0" fontId="5" fillId="34" borderId="25" xfId="55" applyFont="1" applyFill="1" applyBorder="1">
      <alignment/>
      <protection/>
    </xf>
    <xf numFmtId="0" fontId="3" fillId="34" borderId="26" xfId="55" applyFont="1" applyFill="1" applyBorder="1">
      <alignment/>
      <protection/>
    </xf>
    <xf numFmtId="164" fontId="3" fillId="34" borderId="27" xfId="55" applyNumberFormat="1" applyFont="1" applyFill="1" applyBorder="1">
      <alignment/>
      <protection/>
    </xf>
    <xf numFmtId="164" fontId="3" fillId="34" borderId="26" xfId="55" applyNumberFormat="1" applyFont="1" applyFill="1" applyBorder="1">
      <alignment/>
      <protection/>
    </xf>
    <xf numFmtId="0" fontId="50" fillId="34" borderId="26" xfId="55" applyFont="1" applyFill="1" applyBorder="1">
      <alignment/>
      <protection/>
    </xf>
    <xf numFmtId="6" fontId="50" fillId="34" borderId="26" xfId="55" applyNumberFormat="1" applyFont="1" applyFill="1" applyBorder="1">
      <alignment/>
      <protection/>
    </xf>
    <xf numFmtId="164" fontId="50" fillId="34" borderId="27" xfId="55" applyNumberFormat="1" applyFont="1" applyFill="1" applyBorder="1">
      <alignment/>
      <protection/>
    </xf>
    <xf numFmtId="6" fontId="3" fillId="34" borderId="26" xfId="55" applyNumberFormat="1" applyFont="1" applyFill="1" applyBorder="1">
      <alignment/>
      <protection/>
    </xf>
    <xf numFmtId="6" fontId="3" fillId="34" borderId="26" xfId="5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left" vertical="top" wrapText="1"/>
    </xf>
    <xf numFmtId="0" fontId="6" fillId="0" borderId="0" xfId="55" applyFont="1" applyAlignment="1">
      <alignment horizontal="left" vertical="top" wrapText="1"/>
      <protection/>
    </xf>
    <xf numFmtId="0" fontId="52" fillId="35" borderId="28" xfId="55" applyFont="1" applyFill="1" applyBorder="1">
      <alignment/>
      <protection/>
    </xf>
    <xf numFmtId="0" fontId="52" fillId="35" borderId="10" xfId="55" applyFont="1" applyFill="1" applyBorder="1">
      <alignment/>
      <protection/>
    </xf>
    <xf numFmtId="0" fontId="52" fillId="35" borderId="15" xfId="55" applyFont="1" applyFill="1" applyBorder="1" applyAlignment="1">
      <alignment horizontal="centerContinuous"/>
      <protection/>
    </xf>
    <xf numFmtId="0" fontId="52" fillId="35" borderId="0" xfId="55" applyFont="1" applyFill="1" applyBorder="1" applyAlignment="1">
      <alignment horizontal="centerContinuous"/>
      <protection/>
    </xf>
    <xf numFmtId="164" fontId="52" fillId="35" borderId="16" xfId="55" applyNumberFormat="1" applyFont="1" applyFill="1" applyBorder="1" applyAlignment="1">
      <alignment horizontal="center"/>
      <protection/>
    </xf>
    <xf numFmtId="0" fontId="52" fillId="35" borderId="29" xfId="55" applyFont="1" applyFill="1" applyBorder="1" applyAlignment="1" quotePrefix="1">
      <alignment horizontal="center"/>
      <protection/>
    </xf>
    <xf numFmtId="0" fontId="52" fillId="35" borderId="30" xfId="55" applyFont="1" applyFill="1" applyBorder="1" applyAlignment="1">
      <alignment/>
      <protection/>
    </xf>
    <xf numFmtId="0" fontId="52" fillId="35" borderId="30" xfId="55" applyFont="1" applyFill="1" applyBorder="1" applyAlignment="1">
      <alignment horizontal="center"/>
      <protection/>
    </xf>
    <xf numFmtId="164" fontId="52" fillId="35" borderId="30" xfId="55" applyNumberFormat="1" applyFont="1" applyFill="1" applyBorder="1" applyAlignment="1">
      <alignment horizontal="center"/>
      <protection/>
    </xf>
    <xf numFmtId="0" fontId="52" fillId="35" borderId="31" xfId="0" applyFont="1" applyFill="1" applyBorder="1" applyAlignment="1">
      <alignment horizontal="center"/>
    </xf>
    <xf numFmtId="0" fontId="52" fillId="35" borderId="32" xfId="0" applyFont="1" applyFill="1" applyBorder="1" applyAlignment="1">
      <alignment horizontal="center"/>
    </xf>
    <xf numFmtId="0" fontId="52" fillId="35" borderId="33" xfId="55" applyFont="1" applyFill="1" applyBorder="1" applyAlignment="1">
      <alignment horizontal="center"/>
      <protection/>
    </xf>
    <xf numFmtId="0" fontId="52" fillId="35" borderId="28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21" xfId="0" applyFont="1" applyFill="1" applyBorder="1" applyAlignment="1">
      <alignment horizontal="centerContinuous"/>
    </xf>
    <xf numFmtId="0" fontId="52" fillId="35" borderId="11" xfId="0" applyFont="1" applyFill="1" applyBorder="1" applyAlignment="1">
      <alignment horizontal="centerContinuous"/>
    </xf>
    <xf numFmtId="164" fontId="52" fillId="35" borderId="22" xfId="0" applyNumberFormat="1" applyFont="1" applyFill="1" applyBorder="1" applyAlignment="1">
      <alignment horizontal="center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29" xfId="0" applyFont="1" applyFill="1" applyBorder="1" applyAlignment="1" quotePrefix="1">
      <alignment horizontal="center"/>
    </xf>
    <xf numFmtId="0" fontId="52" fillId="35" borderId="36" xfId="0" applyFont="1" applyFill="1" applyBorder="1" applyAlignment="1">
      <alignment horizontal="center"/>
    </xf>
    <xf numFmtId="164" fontId="52" fillId="35" borderId="3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tabSelected="1" zoomScalePageLayoutView="0" workbookViewId="0" topLeftCell="A1">
      <selection activeCell="O1" sqref="O1"/>
    </sheetView>
  </sheetViews>
  <sheetFormatPr defaultColWidth="9.140625" defaultRowHeight="15"/>
  <cols>
    <col min="1" max="1" width="2.140625" style="33" customWidth="1"/>
    <col min="2" max="2" width="2.00390625" style="33" customWidth="1"/>
    <col min="3" max="3" width="33.7109375" style="33" customWidth="1"/>
    <col min="4" max="15" width="9.140625" style="33" customWidth="1"/>
    <col min="16" max="16384" width="9.140625" style="33" customWidth="1"/>
  </cols>
  <sheetData>
    <row r="1" spans="1:15" ht="18">
      <c r="A1" s="92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>
      <c r="A2" s="92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159"/>
      <c r="B4" s="160"/>
      <c r="C4" s="160"/>
      <c r="D4" s="166" t="s">
        <v>1</v>
      </c>
      <c r="E4" s="166"/>
      <c r="F4" s="166"/>
      <c r="G4" s="166"/>
      <c r="H4" s="166"/>
      <c r="I4" s="166" t="s">
        <v>2</v>
      </c>
      <c r="J4" s="166"/>
      <c r="K4" s="166"/>
      <c r="L4" s="166"/>
      <c r="M4" s="166"/>
      <c r="N4" s="165" t="s">
        <v>3</v>
      </c>
      <c r="O4" s="156" t="s">
        <v>4</v>
      </c>
    </row>
    <row r="5" spans="1:15" ht="19.5" customHeight="1" thickBot="1">
      <c r="A5" s="161" t="s">
        <v>51</v>
      </c>
      <c r="B5" s="162"/>
      <c r="C5" s="162"/>
      <c r="D5" s="167" t="s">
        <v>70</v>
      </c>
      <c r="E5" s="167" t="s">
        <v>67</v>
      </c>
      <c r="F5" s="167" t="s">
        <v>68</v>
      </c>
      <c r="G5" s="167" t="s">
        <v>69</v>
      </c>
      <c r="H5" s="168" t="s">
        <v>6</v>
      </c>
      <c r="I5" s="167" t="s">
        <v>70</v>
      </c>
      <c r="J5" s="167" t="s">
        <v>67</v>
      </c>
      <c r="K5" s="167" t="s">
        <v>68</v>
      </c>
      <c r="L5" s="167" t="s">
        <v>69</v>
      </c>
      <c r="M5" s="168" t="s">
        <v>6</v>
      </c>
      <c r="N5" s="164" t="s">
        <v>0</v>
      </c>
      <c r="O5" s="163" t="s">
        <v>0</v>
      </c>
    </row>
    <row r="6" spans="1:15" ht="14.25">
      <c r="A6" s="34" t="s">
        <v>7</v>
      </c>
      <c r="B6" s="35"/>
      <c r="C6" s="35"/>
      <c r="D6" s="35"/>
      <c r="E6" s="35"/>
      <c r="F6" s="35"/>
      <c r="G6" s="35"/>
      <c r="H6" s="36"/>
      <c r="I6" s="35"/>
      <c r="J6" s="35"/>
      <c r="K6" s="35"/>
      <c r="L6" s="35"/>
      <c r="M6" s="36"/>
      <c r="N6" s="35"/>
      <c r="O6" s="37"/>
    </row>
    <row r="7" spans="1:15" ht="14.25">
      <c r="A7" s="38"/>
      <c r="B7" s="39" t="s">
        <v>8</v>
      </c>
      <c r="C7" s="40"/>
      <c r="D7" s="38"/>
      <c r="E7" s="39"/>
      <c r="F7" s="39"/>
      <c r="G7" s="39"/>
      <c r="H7" s="41"/>
      <c r="I7" s="38"/>
      <c r="J7" s="39"/>
      <c r="K7" s="39"/>
      <c r="L7" s="39"/>
      <c r="M7" s="41"/>
      <c r="N7" s="39"/>
      <c r="O7" s="41"/>
    </row>
    <row r="8" spans="1:15" ht="14.25">
      <c r="A8" s="38"/>
      <c r="B8" s="39"/>
      <c r="C8" s="40" t="s">
        <v>9</v>
      </c>
      <c r="D8" s="42">
        <v>5418</v>
      </c>
      <c r="E8" s="43">
        <v>1217</v>
      </c>
      <c r="F8" s="43">
        <v>9088</v>
      </c>
      <c r="G8" s="43">
        <v>5910</v>
      </c>
      <c r="H8" s="44">
        <f>SUM(D8:G8)</f>
        <v>21633</v>
      </c>
      <c r="I8" s="42">
        <v>5922</v>
      </c>
      <c r="J8" s="43">
        <v>1355.96</v>
      </c>
      <c r="K8" s="43">
        <v>9860</v>
      </c>
      <c r="L8" s="45">
        <v>6123</v>
      </c>
      <c r="M8" s="44">
        <f>SUM(I8:L8)</f>
        <v>23260.96</v>
      </c>
      <c r="N8" s="45">
        <f>+M8-H8</f>
        <v>1627.9599999999991</v>
      </c>
      <c r="O8" s="41">
        <f>ROUND(N8/H8,3)</f>
        <v>0.075</v>
      </c>
    </row>
    <row r="9" spans="1:15" ht="14.25">
      <c r="A9" s="38"/>
      <c r="B9" s="39"/>
      <c r="C9" s="40" t="s">
        <v>10</v>
      </c>
      <c r="D9" s="42">
        <v>5628</v>
      </c>
      <c r="E9" s="43">
        <v>1217</v>
      </c>
      <c r="F9" s="43">
        <v>9088</v>
      </c>
      <c r="G9" s="43">
        <v>5910</v>
      </c>
      <c r="H9" s="44">
        <f>SUM(D9:G9)</f>
        <v>21843</v>
      </c>
      <c r="I9" s="42">
        <v>6154</v>
      </c>
      <c r="J9" s="43">
        <v>1355.96</v>
      </c>
      <c r="K9" s="43">
        <v>9860</v>
      </c>
      <c r="L9" s="45">
        <v>6123</v>
      </c>
      <c r="M9" s="44">
        <f>SUM(I9:L9)</f>
        <v>23492.96</v>
      </c>
      <c r="N9" s="45">
        <f>+M9-H9</f>
        <v>1649.9599999999991</v>
      </c>
      <c r="O9" s="41">
        <f>ROUND(N9/H9,3)</f>
        <v>0.076</v>
      </c>
    </row>
    <row r="10" spans="1:15" ht="14.25">
      <c r="A10" s="38"/>
      <c r="B10" s="39"/>
      <c r="C10" s="40" t="s">
        <v>11</v>
      </c>
      <c r="D10" s="42">
        <v>7498</v>
      </c>
      <c r="E10" s="43">
        <v>1217</v>
      </c>
      <c r="F10" s="43">
        <v>9088</v>
      </c>
      <c r="G10" s="43">
        <v>5910</v>
      </c>
      <c r="H10" s="44">
        <f>SUM(D10:G10)</f>
        <v>23713</v>
      </c>
      <c r="I10" s="42">
        <v>8212</v>
      </c>
      <c r="J10" s="43">
        <v>1355.96</v>
      </c>
      <c r="K10" s="43">
        <v>9860</v>
      </c>
      <c r="L10" s="45">
        <v>6123</v>
      </c>
      <c r="M10" s="44">
        <f>SUM(I10:L10)</f>
        <v>25550.96</v>
      </c>
      <c r="N10" s="45">
        <f>+M10-H10</f>
        <v>1837.9599999999991</v>
      </c>
      <c r="O10" s="41">
        <f>ROUND(N10/H10,3)</f>
        <v>0.078</v>
      </c>
    </row>
    <row r="11" spans="1:15" ht="14.25">
      <c r="A11" s="46"/>
      <c r="B11" s="47"/>
      <c r="C11" s="48" t="s">
        <v>12</v>
      </c>
      <c r="D11" s="49">
        <v>8632</v>
      </c>
      <c r="E11" s="50">
        <v>1217</v>
      </c>
      <c r="F11" s="50">
        <v>9088</v>
      </c>
      <c r="G11" s="50">
        <v>5910</v>
      </c>
      <c r="H11" s="51">
        <f>SUM(D11:G11)</f>
        <v>24847</v>
      </c>
      <c r="I11" s="49">
        <v>9450</v>
      </c>
      <c r="J11" s="43">
        <v>1355.96</v>
      </c>
      <c r="K11" s="50">
        <v>9860</v>
      </c>
      <c r="L11" s="52">
        <v>6123</v>
      </c>
      <c r="M11" s="51">
        <f>SUM(I11:L11)</f>
        <v>26788.96</v>
      </c>
      <c r="N11" s="52">
        <f>+M11-H11</f>
        <v>1941.9599999999991</v>
      </c>
      <c r="O11" s="53">
        <f>ROUND(N11/H11,3)</f>
        <v>0.078</v>
      </c>
    </row>
    <row r="12" spans="1:15" ht="14.25">
      <c r="A12" s="38"/>
      <c r="B12" s="39" t="s">
        <v>13</v>
      </c>
      <c r="C12" s="40"/>
      <c r="D12" s="42"/>
      <c r="E12" s="43"/>
      <c r="F12" s="43"/>
      <c r="G12" s="45"/>
      <c r="H12" s="54"/>
      <c r="I12" s="42"/>
      <c r="J12" s="55"/>
      <c r="K12" s="43"/>
      <c r="L12" s="45"/>
      <c r="M12" s="54"/>
      <c r="N12" s="45"/>
      <c r="O12" s="41"/>
    </row>
    <row r="13" spans="1:15" ht="14.25">
      <c r="A13" s="38"/>
      <c r="B13" s="39"/>
      <c r="C13" s="40" t="s">
        <v>9</v>
      </c>
      <c r="D13" s="42">
        <v>7030</v>
      </c>
      <c r="E13" s="43">
        <v>1226</v>
      </c>
      <c r="F13" s="56">
        <v>8091</v>
      </c>
      <c r="G13" s="43">
        <v>5910</v>
      </c>
      <c r="H13" s="44">
        <f aca="true" t="shared" si="0" ref="H13:H18">SUM(D13:G13)</f>
        <v>22257</v>
      </c>
      <c r="I13" s="42">
        <v>7578</v>
      </c>
      <c r="J13" s="43">
        <v>1364.96</v>
      </c>
      <c r="K13" s="43">
        <v>8478</v>
      </c>
      <c r="L13" s="45">
        <v>6123</v>
      </c>
      <c r="M13" s="44">
        <f aca="true" t="shared" si="1" ref="M13:M18">SUM(I13:L13)</f>
        <v>23543.96</v>
      </c>
      <c r="N13" s="45">
        <f aca="true" t="shared" si="2" ref="N13:N18">+M13-H13</f>
        <v>1286.9599999999991</v>
      </c>
      <c r="O13" s="41">
        <f aca="true" t="shared" si="3" ref="O13:O18">ROUND(N13/H13,3)</f>
        <v>0.058</v>
      </c>
    </row>
    <row r="14" spans="1:15" ht="14.25">
      <c r="A14" s="38"/>
      <c r="B14" s="39"/>
      <c r="C14" s="40" t="s">
        <v>10</v>
      </c>
      <c r="D14" s="42">
        <v>7030</v>
      </c>
      <c r="E14" s="43">
        <v>1226</v>
      </c>
      <c r="F14" s="56">
        <v>8091</v>
      </c>
      <c r="G14" s="43">
        <v>5910</v>
      </c>
      <c r="H14" s="44">
        <f t="shared" si="0"/>
        <v>22257</v>
      </c>
      <c r="I14" s="42">
        <v>7578</v>
      </c>
      <c r="J14" s="43">
        <v>1364.96</v>
      </c>
      <c r="K14" s="43">
        <v>8478</v>
      </c>
      <c r="L14" s="45">
        <v>6123</v>
      </c>
      <c r="M14" s="44">
        <f t="shared" si="1"/>
        <v>23543.96</v>
      </c>
      <c r="N14" s="45">
        <f t="shared" si="2"/>
        <v>1286.9599999999991</v>
      </c>
      <c r="O14" s="41">
        <f t="shared" si="3"/>
        <v>0.058</v>
      </c>
    </row>
    <row r="15" spans="1:15" ht="14.25">
      <c r="A15" s="38"/>
      <c r="B15" s="39"/>
      <c r="C15" s="40" t="s">
        <v>11</v>
      </c>
      <c r="D15" s="42">
        <v>8876</v>
      </c>
      <c r="E15" s="43">
        <v>1226</v>
      </c>
      <c r="F15" s="56">
        <v>8091</v>
      </c>
      <c r="G15" s="43">
        <v>5910</v>
      </c>
      <c r="H15" s="44">
        <f t="shared" si="0"/>
        <v>24103</v>
      </c>
      <c r="I15" s="42">
        <v>9558</v>
      </c>
      <c r="J15" s="43">
        <v>1364.96</v>
      </c>
      <c r="K15" s="43">
        <v>8478</v>
      </c>
      <c r="L15" s="45">
        <v>6123</v>
      </c>
      <c r="M15" s="44">
        <f t="shared" si="1"/>
        <v>25523.96</v>
      </c>
      <c r="N15" s="45">
        <f t="shared" si="2"/>
        <v>1420.9599999999991</v>
      </c>
      <c r="O15" s="41">
        <f t="shared" si="3"/>
        <v>0.059</v>
      </c>
    </row>
    <row r="16" spans="1:15" ht="14.25">
      <c r="A16" s="38"/>
      <c r="B16" s="39"/>
      <c r="C16" s="40" t="s">
        <v>14</v>
      </c>
      <c r="D16" s="42">
        <v>10092</v>
      </c>
      <c r="E16" s="43">
        <v>1226</v>
      </c>
      <c r="F16" s="56">
        <v>8091</v>
      </c>
      <c r="G16" s="43">
        <v>5910</v>
      </c>
      <c r="H16" s="44">
        <f t="shared" si="0"/>
        <v>25319</v>
      </c>
      <c r="I16" s="42">
        <v>10872</v>
      </c>
      <c r="J16" s="43">
        <v>1364.96</v>
      </c>
      <c r="K16" s="43">
        <v>8478</v>
      </c>
      <c r="L16" s="45">
        <v>6123</v>
      </c>
      <c r="M16" s="44">
        <f t="shared" si="1"/>
        <v>26837.96</v>
      </c>
      <c r="N16" s="45">
        <f t="shared" si="2"/>
        <v>1518.9599999999991</v>
      </c>
      <c r="O16" s="41">
        <f t="shared" si="3"/>
        <v>0.06</v>
      </c>
    </row>
    <row r="17" spans="1:15" ht="14.25">
      <c r="A17" s="38"/>
      <c r="B17" s="39"/>
      <c r="C17" s="40" t="s">
        <v>15</v>
      </c>
      <c r="D17" s="42">
        <v>10478</v>
      </c>
      <c r="E17" s="43">
        <v>1226</v>
      </c>
      <c r="F17" s="56">
        <v>8091</v>
      </c>
      <c r="G17" s="43">
        <v>5910</v>
      </c>
      <c r="H17" s="44">
        <f t="shared" si="0"/>
        <v>25705</v>
      </c>
      <c r="I17" s="42">
        <v>12524</v>
      </c>
      <c r="J17" s="43">
        <v>1364.96</v>
      </c>
      <c r="K17" s="43">
        <v>8478</v>
      </c>
      <c r="L17" s="45">
        <v>6123</v>
      </c>
      <c r="M17" s="44">
        <f t="shared" si="1"/>
        <v>28489.96</v>
      </c>
      <c r="N17" s="45">
        <f t="shared" si="2"/>
        <v>2784.959999999999</v>
      </c>
      <c r="O17" s="41">
        <f t="shared" si="3"/>
        <v>0.108</v>
      </c>
    </row>
    <row r="18" spans="1:15" ht="14.25">
      <c r="A18" s="38"/>
      <c r="B18" s="39"/>
      <c r="C18" s="40" t="s">
        <v>16</v>
      </c>
      <c r="D18" s="42">
        <v>17022</v>
      </c>
      <c r="E18" s="43">
        <v>1226</v>
      </c>
      <c r="F18" s="56">
        <v>8091</v>
      </c>
      <c r="G18" s="43">
        <v>5910</v>
      </c>
      <c r="H18" s="44">
        <f t="shared" si="0"/>
        <v>32249</v>
      </c>
      <c r="I18" s="42">
        <v>20340</v>
      </c>
      <c r="J18" s="43">
        <v>1364.96</v>
      </c>
      <c r="K18" s="43">
        <v>8478</v>
      </c>
      <c r="L18" s="45">
        <v>6123</v>
      </c>
      <c r="M18" s="44">
        <f t="shared" si="1"/>
        <v>36305.96</v>
      </c>
      <c r="N18" s="45">
        <f t="shared" si="2"/>
        <v>4056.959999999999</v>
      </c>
      <c r="O18" s="41">
        <f t="shared" si="3"/>
        <v>0.126</v>
      </c>
    </row>
    <row r="19" spans="1:15" ht="14.25">
      <c r="A19" s="88" t="s">
        <v>17</v>
      </c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14.25">
      <c r="A20" s="38"/>
      <c r="B20" s="39" t="s">
        <v>8</v>
      </c>
      <c r="C20" s="39"/>
      <c r="D20" s="61"/>
      <c r="E20" s="45"/>
      <c r="F20" s="45"/>
      <c r="G20" s="45"/>
      <c r="H20" s="54"/>
      <c r="I20" s="61"/>
      <c r="J20" s="45"/>
      <c r="K20" s="45"/>
      <c r="L20" s="45"/>
      <c r="M20" s="54"/>
      <c r="N20" s="45"/>
      <c r="O20" s="41"/>
    </row>
    <row r="21" spans="1:15" ht="14.25">
      <c r="A21" s="38"/>
      <c r="B21" s="39"/>
      <c r="C21" s="39" t="s">
        <v>18</v>
      </c>
      <c r="D21" s="42">
        <v>5190</v>
      </c>
      <c r="E21" s="45">
        <v>1080</v>
      </c>
      <c r="F21" s="43">
        <v>6898</v>
      </c>
      <c r="G21" s="43">
        <v>5910</v>
      </c>
      <c r="H21" s="44">
        <f>SUM(D21:G21)</f>
        <v>19078</v>
      </c>
      <c r="I21" s="42">
        <v>5580</v>
      </c>
      <c r="J21" s="43">
        <v>1094</v>
      </c>
      <c r="K21" s="43">
        <v>7204</v>
      </c>
      <c r="L21" s="45">
        <v>6123</v>
      </c>
      <c r="M21" s="44">
        <f>SUM(I21:L21)</f>
        <v>20001</v>
      </c>
      <c r="N21" s="45">
        <f>+M21-H21</f>
        <v>923</v>
      </c>
      <c r="O21" s="41">
        <f>ROUND(N21/H21,3)</f>
        <v>0.048</v>
      </c>
    </row>
    <row r="22" spans="1:15" ht="14.25">
      <c r="A22" s="38"/>
      <c r="B22" s="39"/>
      <c r="C22" s="39" t="s">
        <v>19</v>
      </c>
      <c r="D22" s="61">
        <v>4350</v>
      </c>
      <c r="E22" s="45">
        <v>1080</v>
      </c>
      <c r="F22" s="43">
        <v>6898</v>
      </c>
      <c r="G22" s="43">
        <v>5910</v>
      </c>
      <c r="H22" s="44">
        <f>SUM(D22:G22)</f>
        <v>18238</v>
      </c>
      <c r="I22" s="61">
        <v>4676</v>
      </c>
      <c r="J22" s="43">
        <v>1094</v>
      </c>
      <c r="K22" s="43">
        <v>7204</v>
      </c>
      <c r="L22" s="45">
        <v>6123</v>
      </c>
      <c r="M22" s="44">
        <f>SUM(I22:L22)</f>
        <v>19097</v>
      </c>
      <c r="N22" s="45">
        <f>+M22-H22</f>
        <v>859</v>
      </c>
      <c r="O22" s="41">
        <f>ROUND(N22/H22,3)</f>
        <v>0.047</v>
      </c>
    </row>
    <row r="23" spans="1:15" ht="14.25">
      <c r="A23" s="38"/>
      <c r="B23" s="39"/>
      <c r="C23" s="39" t="s">
        <v>20</v>
      </c>
      <c r="D23" s="61">
        <v>4562</v>
      </c>
      <c r="E23" s="45">
        <v>1080</v>
      </c>
      <c r="F23" s="43">
        <v>6898</v>
      </c>
      <c r="G23" s="43">
        <v>5910</v>
      </c>
      <c r="H23" s="44">
        <f>SUM(D23:G23)</f>
        <v>18450</v>
      </c>
      <c r="I23" s="61">
        <v>4904</v>
      </c>
      <c r="J23" s="43">
        <v>1094</v>
      </c>
      <c r="K23" s="43">
        <v>7204</v>
      </c>
      <c r="L23" s="45">
        <v>6123</v>
      </c>
      <c r="M23" s="44">
        <f>SUM(I23:L23)</f>
        <v>19325</v>
      </c>
      <c r="N23" s="45">
        <f>+M23-H23</f>
        <v>875</v>
      </c>
      <c r="O23" s="41">
        <f>ROUND(N23/H23,3)</f>
        <v>0.047</v>
      </c>
    </row>
    <row r="24" spans="1:15" ht="14.25">
      <c r="A24" s="38"/>
      <c r="B24" s="39"/>
      <c r="C24" s="39" t="s">
        <v>21</v>
      </c>
      <c r="D24" s="61">
        <v>4824</v>
      </c>
      <c r="E24" s="45">
        <v>1080</v>
      </c>
      <c r="F24" s="43">
        <v>6898</v>
      </c>
      <c r="G24" s="43">
        <v>5910</v>
      </c>
      <c r="H24" s="44">
        <f>SUM(D24:G24)</f>
        <v>18712</v>
      </c>
      <c r="I24" s="61">
        <v>5186</v>
      </c>
      <c r="J24" s="43">
        <v>1094</v>
      </c>
      <c r="K24" s="43">
        <v>7204</v>
      </c>
      <c r="L24" s="45">
        <v>6123</v>
      </c>
      <c r="M24" s="44">
        <f>SUM(I24:L24)</f>
        <v>19607</v>
      </c>
      <c r="N24" s="45">
        <f>+M24-H24</f>
        <v>895</v>
      </c>
      <c r="O24" s="41">
        <f>ROUND(N24/H24,3)</f>
        <v>0.048</v>
      </c>
    </row>
    <row r="25" spans="1:15" ht="14.25">
      <c r="A25" s="38"/>
      <c r="B25" s="39"/>
      <c r="C25" s="39" t="s">
        <v>22</v>
      </c>
      <c r="D25" s="62">
        <v>6688</v>
      </c>
      <c r="E25" s="52">
        <v>1080</v>
      </c>
      <c r="F25" s="50">
        <v>6898</v>
      </c>
      <c r="G25" s="50">
        <v>5910</v>
      </c>
      <c r="H25" s="51">
        <f>SUM(D25:G25)</f>
        <v>20576</v>
      </c>
      <c r="I25" s="62">
        <v>7190</v>
      </c>
      <c r="J25" s="50">
        <v>1094</v>
      </c>
      <c r="K25" s="50">
        <v>7204</v>
      </c>
      <c r="L25" s="52">
        <v>6123</v>
      </c>
      <c r="M25" s="51">
        <f>SUM(I25:L25)</f>
        <v>21611</v>
      </c>
      <c r="N25" s="52">
        <f>+M25-H25</f>
        <v>1035</v>
      </c>
      <c r="O25" s="53">
        <f>ROUND(N25/H25,3)</f>
        <v>0.05</v>
      </c>
    </row>
    <row r="26" spans="1:15" ht="14.25">
      <c r="A26" s="63"/>
      <c r="B26" s="64" t="s">
        <v>13</v>
      </c>
      <c r="C26" s="64"/>
      <c r="D26" s="61"/>
      <c r="E26" s="45"/>
      <c r="F26" s="45"/>
      <c r="G26" s="45"/>
      <c r="H26" s="54"/>
      <c r="I26" s="61"/>
      <c r="J26" s="43"/>
      <c r="K26" s="43"/>
      <c r="L26" s="45"/>
      <c r="M26" s="54"/>
      <c r="N26" s="45"/>
      <c r="O26" s="41"/>
    </row>
    <row r="27" spans="1:15" ht="14.25">
      <c r="A27" s="38"/>
      <c r="B27" s="39"/>
      <c r="C27" s="39" t="s">
        <v>23</v>
      </c>
      <c r="D27" s="61">
        <v>6170</v>
      </c>
      <c r="E27" s="45">
        <v>1080</v>
      </c>
      <c r="F27" s="56">
        <v>8091</v>
      </c>
      <c r="G27" s="43">
        <v>5910</v>
      </c>
      <c r="H27" s="44">
        <f>SUM(D27:G27)</f>
        <v>21251</v>
      </c>
      <c r="I27" s="61">
        <v>6632</v>
      </c>
      <c r="J27" s="43">
        <v>1094</v>
      </c>
      <c r="K27" s="43">
        <v>8478</v>
      </c>
      <c r="L27" s="45">
        <v>6123</v>
      </c>
      <c r="M27" s="44">
        <f>SUM(I27:L27)</f>
        <v>22327</v>
      </c>
      <c r="N27" s="45">
        <f>+M27-H27</f>
        <v>1076</v>
      </c>
      <c r="O27" s="41">
        <f>ROUND(N27/H27,3)</f>
        <v>0.051</v>
      </c>
    </row>
    <row r="28" spans="1:15" ht="14.25">
      <c r="A28" s="38"/>
      <c r="B28" s="39"/>
      <c r="C28" s="39" t="s">
        <v>24</v>
      </c>
      <c r="D28" s="61">
        <v>7104</v>
      </c>
      <c r="E28" s="45">
        <v>1080</v>
      </c>
      <c r="F28" s="56">
        <v>8091</v>
      </c>
      <c r="G28" s="43">
        <v>5910</v>
      </c>
      <c r="H28" s="44">
        <f>SUM(D28:G28)</f>
        <v>22185</v>
      </c>
      <c r="I28" s="61">
        <v>7636</v>
      </c>
      <c r="J28" s="43">
        <v>1094</v>
      </c>
      <c r="K28" s="43">
        <v>8478</v>
      </c>
      <c r="L28" s="45">
        <v>6123</v>
      </c>
      <c r="M28" s="44">
        <f>SUM(I28:L28)</f>
        <v>23331</v>
      </c>
      <c r="N28" s="45">
        <f>+M28-H28</f>
        <v>1146</v>
      </c>
      <c r="O28" s="41">
        <f>ROUND(N28/H28,3)</f>
        <v>0.052</v>
      </c>
    </row>
    <row r="29" spans="1:15" ht="14.25">
      <c r="A29" s="38"/>
      <c r="B29" s="39"/>
      <c r="C29" s="39" t="s">
        <v>25</v>
      </c>
      <c r="D29" s="61">
        <v>7104</v>
      </c>
      <c r="E29" s="45">
        <v>1080</v>
      </c>
      <c r="F29" s="56">
        <v>8091</v>
      </c>
      <c r="G29" s="43">
        <v>5910</v>
      </c>
      <c r="H29" s="44">
        <f>SUM(D29:G29)</f>
        <v>22185</v>
      </c>
      <c r="I29" s="61">
        <v>7636</v>
      </c>
      <c r="J29" s="43">
        <v>1094</v>
      </c>
      <c r="K29" s="43">
        <v>8478</v>
      </c>
      <c r="L29" s="45">
        <v>6123</v>
      </c>
      <c r="M29" s="44">
        <f>SUM(I29:L29)</f>
        <v>23331</v>
      </c>
      <c r="N29" s="45">
        <f>+M29-H29</f>
        <v>1146</v>
      </c>
      <c r="O29" s="41">
        <f>ROUND(N29/H29,3)</f>
        <v>0.052</v>
      </c>
    </row>
    <row r="30" spans="1:15" ht="14.25">
      <c r="A30" s="38"/>
      <c r="B30" s="39"/>
      <c r="C30" s="39" t="s">
        <v>26</v>
      </c>
      <c r="D30" s="61">
        <v>9718</v>
      </c>
      <c r="E30" s="45">
        <v>1080</v>
      </c>
      <c r="F30" s="56">
        <v>8091</v>
      </c>
      <c r="G30" s="43">
        <v>5910</v>
      </c>
      <c r="H30" s="44">
        <f>SUM(D30:G30)</f>
        <v>24799</v>
      </c>
      <c r="I30" s="61">
        <v>10446</v>
      </c>
      <c r="J30" s="43">
        <v>1094</v>
      </c>
      <c r="K30" s="43">
        <v>8478</v>
      </c>
      <c r="L30" s="45">
        <v>6123</v>
      </c>
      <c r="M30" s="44">
        <f>SUM(I30:L30)</f>
        <v>26141</v>
      </c>
      <c r="N30" s="45">
        <f>+M30-H30</f>
        <v>1342</v>
      </c>
      <c r="O30" s="41">
        <f>ROUND(N30/H30,3)</f>
        <v>0.054</v>
      </c>
    </row>
    <row r="31" spans="1:15" ht="14.25">
      <c r="A31" s="88" t="s">
        <v>61</v>
      </c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1:15" ht="14.25">
      <c r="A32" s="38"/>
      <c r="B32" s="39" t="s">
        <v>8</v>
      </c>
      <c r="C32" s="39"/>
      <c r="D32" s="61"/>
      <c r="E32" s="45"/>
      <c r="F32" s="45"/>
      <c r="G32" s="45"/>
      <c r="H32" s="54"/>
      <c r="I32" s="61"/>
      <c r="J32" s="45"/>
      <c r="K32" s="45"/>
      <c r="L32" s="45"/>
      <c r="M32" s="54"/>
      <c r="N32" s="45"/>
      <c r="O32" s="41"/>
    </row>
    <row r="33" spans="1:15" ht="14.25">
      <c r="A33" s="38"/>
      <c r="B33" s="39"/>
      <c r="C33" s="39" t="s">
        <v>27</v>
      </c>
      <c r="D33" s="61">
        <v>5054</v>
      </c>
      <c r="E33" s="45">
        <v>765</v>
      </c>
      <c r="F33" s="66">
        <v>8450</v>
      </c>
      <c r="G33" s="43">
        <v>5910</v>
      </c>
      <c r="H33" s="44">
        <f>SUM(D33:G33)</f>
        <v>20179</v>
      </c>
      <c r="I33" s="43">
        <v>5484</v>
      </c>
      <c r="J33" s="43">
        <v>795</v>
      </c>
      <c r="K33" s="67">
        <v>8950</v>
      </c>
      <c r="L33" s="45">
        <v>6123</v>
      </c>
      <c r="M33" s="44">
        <f>SUM(I33:L33)</f>
        <v>21352</v>
      </c>
      <c r="N33" s="45">
        <f>+M33-H33</f>
        <v>1173</v>
      </c>
      <c r="O33" s="41">
        <f>ROUND(N33/H33,3)</f>
        <v>0.058</v>
      </c>
    </row>
    <row r="34" spans="1:15" ht="14.25">
      <c r="A34" s="38"/>
      <c r="B34" s="39"/>
      <c r="C34" s="68" t="s">
        <v>28</v>
      </c>
      <c r="D34" s="62">
        <v>5184</v>
      </c>
      <c r="E34" s="52">
        <v>765</v>
      </c>
      <c r="F34" s="69">
        <v>8450</v>
      </c>
      <c r="G34" s="50">
        <v>5910</v>
      </c>
      <c r="H34" s="51">
        <f>SUM(D34:G34)</f>
        <v>20309</v>
      </c>
      <c r="I34" s="70">
        <v>5624</v>
      </c>
      <c r="J34" s="50">
        <v>795</v>
      </c>
      <c r="K34" s="71">
        <v>8950</v>
      </c>
      <c r="L34" s="52">
        <v>6123</v>
      </c>
      <c r="M34" s="51">
        <f>SUM(I34:L34)</f>
        <v>21492</v>
      </c>
      <c r="N34" s="52">
        <f>+M34-H34</f>
        <v>1183</v>
      </c>
      <c r="O34" s="53">
        <f>ROUND(N34/H34,3)</f>
        <v>0.058</v>
      </c>
    </row>
    <row r="35" spans="1:15" ht="14.25">
      <c r="A35" s="63"/>
      <c r="B35" s="64" t="s">
        <v>13</v>
      </c>
      <c r="C35" s="64"/>
      <c r="D35" s="61"/>
      <c r="E35" s="45"/>
      <c r="F35" s="72"/>
      <c r="G35" s="43"/>
      <c r="H35" s="44"/>
      <c r="I35" s="43"/>
      <c r="J35" s="43"/>
      <c r="K35" s="72"/>
      <c r="L35" s="45"/>
      <c r="M35" s="44"/>
      <c r="N35" s="45"/>
      <c r="O35" s="41"/>
    </row>
    <row r="36" spans="1:15" ht="14.25">
      <c r="A36" s="38"/>
      <c r="B36" s="39"/>
      <c r="C36" s="39" t="s">
        <v>29</v>
      </c>
      <c r="D36" s="61">
        <v>6956</v>
      </c>
      <c r="E36" s="45">
        <v>765</v>
      </c>
      <c r="F36" s="72">
        <v>8450</v>
      </c>
      <c r="G36" s="43">
        <v>5910</v>
      </c>
      <c r="H36" s="44">
        <f aca="true" t="shared" si="4" ref="H36:H42">SUM(D36:G36)</f>
        <v>22081</v>
      </c>
      <c r="I36" s="43">
        <v>7130</v>
      </c>
      <c r="J36" s="43">
        <v>795</v>
      </c>
      <c r="K36" s="67">
        <v>8950</v>
      </c>
      <c r="L36" s="45">
        <v>6123</v>
      </c>
      <c r="M36" s="44">
        <f aca="true" t="shared" si="5" ref="M36:M42">SUM(I36:L36)</f>
        <v>22998</v>
      </c>
      <c r="N36" s="45">
        <f aca="true" t="shared" si="6" ref="N36:N42">+M36-H36</f>
        <v>917</v>
      </c>
      <c r="O36" s="41">
        <f aca="true" t="shared" si="7" ref="O36:O42">ROUND(N36/H36,3)</f>
        <v>0.042</v>
      </c>
    </row>
    <row r="37" spans="1:15" ht="14.25">
      <c r="A37" s="38"/>
      <c r="B37" s="39"/>
      <c r="C37" s="1" t="s">
        <v>30</v>
      </c>
      <c r="D37" s="61">
        <v>8386</v>
      </c>
      <c r="E37" s="45">
        <v>765</v>
      </c>
      <c r="F37" s="72">
        <v>8450</v>
      </c>
      <c r="G37" s="43">
        <v>5910</v>
      </c>
      <c r="H37" s="44">
        <f t="shared" si="4"/>
        <v>23511</v>
      </c>
      <c r="I37" s="43">
        <v>8596</v>
      </c>
      <c r="J37" s="43">
        <v>795</v>
      </c>
      <c r="K37" s="67">
        <v>8950</v>
      </c>
      <c r="L37" s="45">
        <v>6123</v>
      </c>
      <c r="M37" s="44">
        <f t="shared" si="5"/>
        <v>24464</v>
      </c>
      <c r="N37" s="45">
        <f t="shared" si="6"/>
        <v>953</v>
      </c>
      <c r="O37" s="41">
        <f t="shared" si="7"/>
        <v>0.041</v>
      </c>
    </row>
    <row r="38" spans="1:15" ht="14.25">
      <c r="A38" s="38"/>
      <c r="B38" s="39"/>
      <c r="C38" s="1" t="s">
        <v>11</v>
      </c>
      <c r="D38" s="61">
        <v>8466</v>
      </c>
      <c r="E38" s="45">
        <v>765</v>
      </c>
      <c r="F38" s="72">
        <v>8450</v>
      </c>
      <c r="G38" s="43">
        <v>5910</v>
      </c>
      <c r="H38" s="44">
        <f t="shared" si="4"/>
        <v>23591</v>
      </c>
      <c r="I38" s="43">
        <v>8678</v>
      </c>
      <c r="J38" s="43">
        <v>795</v>
      </c>
      <c r="K38" s="67">
        <v>8950</v>
      </c>
      <c r="L38" s="45">
        <v>6123</v>
      </c>
      <c r="M38" s="44">
        <f t="shared" si="5"/>
        <v>24546</v>
      </c>
      <c r="N38" s="45">
        <f t="shared" si="6"/>
        <v>955</v>
      </c>
      <c r="O38" s="41">
        <f t="shared" si="7"/>
        <v>0.04</v>
      </c>
    </row>
    <row r="39" spans="1:15" ht="14.25">
      <c r="A39" s="38"/>
      <c r="B39" s="39"/>
      <c r="C39" s="39" t="s">
        <v>31</v>
      </c>
      <c r="D39" s="61">
        <v>9674</v>
      </c>
      <c r="E39" s="45">
        <v>765</v>
      </c>
      <c r="F39" s="72">
        <v>8450</v>
      </c>
      <c r="G39" s="43">
        <v>5910</v>
      </c>
      <c r="H39" s="44">
        <f t="shared" si="4"/>
        <v>24799</v>
      </c>
      <c r="I39" s="43">
        <v>9916</v>
      </c>
      <c r="J39" s="43">
        <v>795</v>
      </c>
      <c r="K39" s="67">
        <v>8950</v>
      </c>
      <c r="L39" s="45">
        <v>6123</v>
      </c>
      <c r="M39" s="44">
        <f t="shared" si="5"/>
        <v>25784</v>
      </c>
      <c r="N39" s="45">
        <f t="shared" si="6"/>
        <v>985</v>
      </c>
      <c r="O39" s="41">
        <f t="shared" si="7"/>
        <v>0.04</v>
      </c>
    </row>
    <row r="40" spans="1:15" ht="14.25">
      <c r="A40" s="38"/>
      <c r="B40" s="39"/>
      <c r="C40" s="39" t="s">
        <v>32</v>
      </c>
      <c r="D40" s="61">
        <v>8466</v>
      </c>
      <c r="E40" s="45">
        <v>765</v>
      </c>
      <c r="F40" s="72">
        <v>8450</v>
      </c>
      <c r="G40" s="43">
        <v>5910</v>
      </c>
      <c r="H40" s="44">
        <f t="shared" si="4"/>
        <v>23591</v>
      </c>
      <c r="I40" s="43">
        <v>8678</v>
      </c>
      <c r="J40" s="43">
        <v>795</v>
      </c>
      <c r="K40" s="67">
        <v>8950</v>
      </c>
      <c r="L40" s="45">
        <v>6123</v>
      </c>
      <c r="M40" s="44">
        <f t="shared" si="5"/>
        <v>24546</v>
      </c>
      <c r="N40" s="45">
        <f t="shared" si="6"/>
        <v>955</v>
      </c>
      <c r="O40" s="41">
        <f t="shared" si="7"/>
        <v>0.04</v>
      </c>
    </row>
    <row r="41" spans="1:15" ht="14.25">
      <c r="A41" s="38"/>
      <c r="B41" s="39"/>
      <c r="C41" s="39" t="s">
        <v>33</v>
      </c>
      <c r="D41" s="61">
        <v>7486</v>
      </c>
      <c r="E41" s="45">
        <v>765</v>
      </c>
      <c r="F41" s="72">
        <v>8450</v>
      </c>
      <c r="G41" s="43">
        <v>5910</v>
      </c>
      <c r="H41" s="44">
        <f t="shared" si="4"/>
        <v>22611</v>
      </c>
      <c r="I41" s="43">
        <v>7674</v>
      </c>
      <c r="J41" s="43">
        <v>795</v>
      </c>
      <c r="K41" s="67">
        <v>8950</v>
      </c>
      <c r="L41" s="45">
        <v>6123</v>
      </c>
      <c r="M41" s="44">
        <f t="shared" si="5"/>
        <v>23542</v>
      </c>
      <c r="N41" s="45">
        <f t="shared" si="6"/>
        <v>931</v>
      </c>
      <c r="O41" s="41">
        <f t="shared" si="7"/>
        <v>0.041</v>
      </c>
    </row>
    <row r="42" spans="1:15" ht="14.25">
      <c r="A42" s="38"/>
      <c r="B42" s="39"/>
      <c r="C42" s="39" t="s">
        <v>34</v>
      </c>
      <c r="D42" s="61">
        <v>9724</v>
      </c>
      <c r="E42" s="45">
        <v>765</v>
      </c>
      <c r="F42" s="72">
        <v>8450</v>
      </c>
      <c r="G42" s="43">
        <v>5910</v>
      </c>
      <c r="H42" s="44">
        <f t="shared" si="4"/>
        <v>24849</v>
      </c>
      <c r="I42" s="43">
        <v>9968</v>
      </c>
      <c r="J42" s="43">
        <v>795</v>
      </c>
      <c r="K42" s="67">
        <v>8950</v>
      </c>
      <c r="L42" s="45">
        <v>6123</v>
      </c>
      <c r="M42" s="44">
        <f t="shared" si="5"/>
        <v>25836</v>
      </c>
      <c r="N42" s="45">
        <f t="shared" si="6"/>
        <v>987</v>
      </c>
      <c r="O42" s="41">
        <f t="shared" si="7"/>
        <v>0.04</v>
      </c>
    </row>
    <row r="43" spans="1:15" ht="14.25">
      <c r="A43" s="88" t="s">
        <v>55</v>
      </c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14.25">
      <c r="A44" s="38"/>
      <c r="B44" s="39" t="s">
        <v>8</v>
      </c>
      <c r="C44" s="39"/>
      <c r="D44" s="61"/>
      <c r="E44" s="45"/>
      <c r="F44" s="45"/>
      <c r="G44" s="45"/>
      <c r="H44" s="54"/>
      <c r="I44" s="42"/>
      <c r="J44" s="45"/>
      <c r="K44" s="45"/>
      <c r="L44" s="45"/>
      <c r="M44" s="54"/>
      <c r="N44" s="45"/>
      <c r="O44" s="41"/>
    </row>
    <row r="45" spans="1:15" ht="14.25">
      <c r="A45" s="38"/>
      <c r="B45" s="39"/>
      <c r="C45" s="39" t="s">
        <v>35</v>
      </c>
      <c r="D45" s="42">
        <f>6270</f>
        <v>6270</v>
      </c>
      <c r="E45" s="43">
        <v>170</v>
      </c>
      <c r="F45" s="43">
        <v>8091</v>
      </c>
      <c r="G45" s="43">
        <v>5910</v>
      </c>
      <c r="H45" s="54">
        <f>+G45+F45+E45+D45</f>
        <v>20441</v>
      </c>
      <c r="I45" s="42">
        <v>6480</v>
      </c>
      <c r="J45" s="43">
        <v>170</v>
      </c>
      <c r="K45" s="43">
        <v>8478</v>
      </c>
      <c r="L45" s="45">
        <v>6123</v>
      </c>
      <c r="M45" s="54">
        <f>SUM(I45:L45)</f>
        <v>21251</v>
      </c>
      <c r="N45" s="45">
        <f>+M45-H45</f>
        <v>810</v>
      </c>
      <c r="O45" s="41">
        <f>ROUND(N45/H45,3)</f>
        <v>0.04</v>
      </c>
    </row>
    <row r="46" spans="1:15" ht="14.25">
      <c r="A46" s="38"/>
      <c r="B46" s="39"/>
      <c r="C46" s="39" t="s">
        <v>36</v>
      </c>
      <c r="D46" s="49">
        <f>7410</f>
        <v>7410</v>
      </c>
      <c r="E46" s="50">
        <v>170</v>
      </c>
      <c r="F46" s="50">
        <v>8091</v>
      </c>
      <c r="G46" s="50">
        <v>5910</v>
      </c>
      <c r="H46" s="75">
        <f>+G46+F46+E46+D46</f>
        <v>21581</v>
      </c>
      <c r="I46" s="49">
        <v>8100</v>
      </c>
      <c r="J46" s="50">
        <v>170</v>
      </c>
      <c r="K46" s="50">
        <v>8478</v>
      </c>
      <c r="L46" s="52">
        <v>6123</v>
      </c>
      <c r="M46" s="75">
        <f aca="true" t="shared" si="8" ref="M46:M59">SUM(I46:L46)</f>
        <v>22871</v>
      </c>
      <c r="N46" s="52">
        <f>+M46-H46</f>
        <v>1290</v>
      </c>
      <c r="O46" s="53">
        <f>ROUND(N46/H46,3)</f>
        <v>0.06</v>
      </c>
    </row>
    <row r="47" spans="1:15" ht="14.25">
      <c r="A47" s="63"/>
      <c r="B47" s="64" t="s">
        <v>13</v>
      </c>
      <c r="C47" s="64"/>
      <c r="D47" s="76"/>
      <c r="E47" s="43"/>
      <c r="F47" s="55"/>
      <c r="G47" s="55"/>
      <c r="H47" s="77"/>
      <c r="I47" s="76"/>
      <c r="J47" s="43"/>
      <c r="K47" s="55"/>
      <c r="L47" s="78"/>
      <c r="M47" s="54"/>
      <c r="N47" s="78"/>
      <c r="O47" s="79"/>
    </row>
    <row r="48" spans="1:15" ht="14.25">
      <c r="A48" s="38"/>
      <c r="B48" s="39"/>
      <c r="C48" s="39" t="s">
        <v>37</v>
      </c>
      <c r="D48" s="42">
        <v>8340</v>
      </c>
      <c r="E48" s="43">
        <v>161</v>
      </c>
      <c r="F48" s="43">
        <v>8091</v>
      </c>
      <c r="G48" s="43">
        <v>5910</v>
      </c>
      <c r="H48" s="54">
        <f aca="true" t="shared" si="9" ref="H48:H53">+G48+F48+E48+D48</f>
        <v>22502</v>
      </c>
      <c r="I48" s="42">
        <v>8760</v>
      </c>
      <c r="J48" s="43">
        <v>170</v>
      </c>
      <c r="K48" s="43">
        <v>8478</v>
      </c>
      <c r="L48" s="45">
        <v>6123</v>
      </c>
      <c r="M48" s="54">
        <f t="shared" si="8"/>
        <v>23531</v>
      </c>
      <c r="N48" s="45">
        <f aca="true" t="shared" si="10" ref="N48:N53">+M48-H48</f>
        <v>1029</v>
      </c>
      <c r="O48" s="41">
        <f aca="true" t="shared" si="11" ref="O48:O53">ROUND(N48/H48,3)</f>
        <v>0.046</v>
      </c>
    </row>
    <row r="49" spans="1:15" ht="14.25">
      <c r="A49" s="38"/>
      <c r="B49" s="39"/>
      <c r="C49" s="39" t="s">
        <v>38</v>
      </c>
      <c r="D49" s="42">
        <v>3750</v>
      </c>
      <c r="E49" s="43">
        <v>170</v>
      </c>
      <c r="F49" s="43">
        <v>8091</v>
      </c>
      <c r="G49" s="43">
        <v>5910</v>
      </c>
      <c r="H49" s="54">
        <f t="shared" si="9"/>
        <v>17921</v>
      </c>
      <c r="I49" s="42">
        <v>3870</v>
      </c>
      <c r="J49" s="43">
        <v>170</v>
      </c>
      <c r="K49" s="43">
        <v>8478</v>
      </c>
      <c r="L49" s="45">
        <v>6123</v>
      </c>
      <c r="M49" s="54">
        <f t="shared" si="8"/>
        <v>18641</v>
      </c>
      <c r="N49" s="45">
        <f t="shared" si="10"/>
        <v>720</v>
      </c>
      <c r="O49" s="41">
        <f t="shared" si="11"/>
        <v>0.04</v>
      </c>
    </row>
    <row r="50" spans="1:15" ht="14.25">
      <c r="A50" s="38"/>
      <c r="B50" s="39"/>
      <c r="C50" s="39" t="s">
        <v>39</v>
      </c>
      <c r="D50" s="42">
        <v>12780</v>
      </c>
      <c r="E50" s="43">
        <v>170</v>
      </c>
      <c r="F50" s="43">
        <v>8091</v>
      </c>
      <c r="G50" s="43">
        <v>5910</v>
      </c>
      <c r="H50" s="54">
        <f t="shared" si="9"/>
        <v>26951</v>
      </c>
      <c r="I50" s="42">
        <v>14550</v>
      </c>
      <c r="J50" s="43">
        <v>170</v>
      </c>
      <c r="K50" s="43">
        <v>8478</v>
      </c>
      <c r="L50" s="45">
        <v>6123</v>
      </c>
      <c r="M50" s="54">
        <f t="shared" si="8"/>
        <v>29321</v>
      </c>
      <c r="N50" s="45">
        <f t="shared" si="10"/>
        <v>2370</v>
      </c>
      <c r="O50" s="41">
        <f t="shared" si="11"/>
        <v>0.088</v>
      </c>
    </row>
    <row r="51" spans="1:15" ht="14.25">
      <c r="A51" s="38"/>
      <c r="B51" s="39"/>
      <c r="C51" s="39" t="s">
        <v>40</v>
      </c>
      <c r="D51" s="42">
        <v>12450</v>
      </c>
      <c r="E51" s="43">
        <v>170</v>
      </c>
      <c r="F51" s="43">
        <v>8091</v>
      </c>
      <c r="G51" s="43">
        <v>5910</v>
      </c>
      <c r="H51" s="54">
        <f t="shared" si="9"/>
        <v>26621</v>
      </c>
      <c r="I51" s="42">
        <v>13080</v>
      </c>
      <c r="J51" s="43">
        <v>170</v>
      </c>
      <c r="K51" s="43">
        <v>8478</v>
      </c>
      <c r="L51" s="45">
        <v>6123</v>
      </c>
      <c r="M51" s="54">
        <f t="shared" si="8"/>
        <v>27851</v>
      </c>
      <c r="N51" s="45">
        <f t="shared" si="10"/>
        <v>1230</v>
      </c>
      <c r="O51" s="41">
        <f t="shared" si="11"/>
        <v>0.046</v>
      </c>
    </row>
    <row r="52" spans="1:15" ht="14.25">
      <c r="A52" s="38"/>
      <c r="B52" s="39"/>
      <c r="C52" s="39" t="s">
        <v>36</v>
      </c>
      <c r="D52" s="42">
        <v>11250</v>
      </c>
      <c r="E52" s="43">
        <v>170</v>
      </c>
      <c r="F52" s="43">
        <v>8091</v>
      </c>
      <c r="G52" s="43">
        <v>5910</v>
      </c>
      <c r="H52" s="54">
        <f t="shared" si="9"/>
        <v>25421</v>
      </c>
      <c r="I52" s="42">
        <v>12000</v>
      </c>
      <c r="J52" s="43">
        <v>170</v>
      </c>
      <c r="K52" s="43">
        <v>8478</v>
      </c>
      <c r="L52" s="45">
        <v>6123</v>
      </c>
      <c r="M52" s="54">
        <f t="shared" si="8"/>
        <v>26771</v>
      </c>
      <c r="N52" s="45">
        <f t="shared" si="10"/>
        <v>1350</v>
      </c>
      <c r="O52" s="41">
        <f t="shared" si="11"/>
        <v>0.053</v>
      </c>
    </row>
    <row r="53" spans="1:15" ht="14.25">
      <c r="A53" s="38"/>
      <c r="B53" s="39"/>
      <c r="C53" s="39" t="s">
        <v>41</v>
      </c>
      <c r="D53" s="49">
        <v>2250</v>
      </c>
      <c r="E53" s="50">
        <v>170</v>
      </c>
      <c r="F53" s="50">
        <v>8091</v>
      </c>
      <c r="G53" s="50">
        <v>5910</v>
      </c>
      <c r="H53" s="75">
        <f t="shared" si="9"/>
        <v>16421</v>
      </c>
      <c r="I53" s="49">
        <v>2322</v>
      </c>
      <c r="J53" s="50">
        <v>170</v>
      </c>
      <c r="K53" s="50">
        <v>8478</v>
      </c>
      <c r="L53" s="52">
        <v>6123</v>
      </c>
      <c r="M53" s="75">
        <f t="shared" si="8"/>
        <v>17093</v>
      </c>
      <c r="N53" s="52">
        <f t="shared" si="10"/>
        <v>672</v>
      </c>
      <c r="O53" s="53">
        <f t="shared" si="11"/>
        <v>0.041</v>
      </c>
    </row>
    <row r="54" spans="1:15" ht="14.25">
      <c r="A54" s="63"/>
      <c r="B54" s="64" t="s">
        <v>42</v>
      </c>
      <c r="C54" s="64"/>
      <c r="D54" s="42"/>
      <c r="E54" s="43"/>
      <c r="F54" s="43"/>
      <c r="G54" s="43"/>
      <c r="H54" s="54"/>
      <c r="I54" s="42"/>
      <c r="J54" s="43"/>
      <c r="K54" s="43"/>
      <c r="L54" s="45"/>
      <c r="M54" s="54"/>
      <c r="N54" s="45"/>
      <c r="O54" s="41"/>
    </row>
    <row r="55" spans="1:15" ht="14.25">
      <c r="A55" s="38"/>
      <c r="B55" s="39"/>
      <c r="C55" s="39" t="s">
        <v>43</v>
      </c>
      <c r="D55" s="42">
        <v>23373</v>
      </c>
      <c r="E55" s="43">
        <v>170</v>
      </c>
      <c r="F55" s="43">
        <v>8091</v>
      </c>
      <c r="G55" s="43">
        <v>5910</v>
      </c>
      <c r="H55" s="54">
        <f>+G55+F55+E55+D55</f>
        <v>37544</v>
      </c>
      <c r="I55" s="42">
        <v>25009</v>
      </c>
      <c r="J55" s="43">
        <v>170</v>
      </c>
      <c r="K55" s="43">
        <v>8478</v>
      </c>
      <c r="L55" s="45">
        <v>6123</v>
      </c>
      <c r="M55" s="54">
        <f t="shared" si="8"/>
        <v>39780</v>
      </c>
      <c r="N55" s="45">
        <f>+M55-H55</f>
        <v>2236</v>
      </c>
      <c r="O55" s="41">
        <f>ROUND(N55/H55,3)</f>
        <v>0.06</v>
      </c>
    </row>
    <row r="56" spans="1:15" ht="14.25">
      <c r="A56" s="38"/>
      <c r="B56" s="39"/>
      <c r="C56" s="39" t="s">
        <v>44</v>
      </c>
      <c r="D56" s="42">
        <v>18676</v>
      </c>
      <c r="E56" s="43">
        <v>170</v>
      </c>
      <c r="F56" s="43">
        <v>8091</v>
      </c>
      <c r="G56" s="43">
        <v>5910</v>
      </c>
      <c r="H56" s="54">
        <f>+G56+F56+E56+D56</f>
        <v>32847</v>
      </c>
      <c r="I56" s="42">
        <v>20450</v>
      </c>
      <c r="J56" s="43">
        <v>170</v>
      </c>
      <c r="K56" s="43">
        <v>8478</v>
      </c>
      <c r="L56" s="45">
        <v>6123</v>
      </c>
      <c r="M56" s="54">
        <f t="shared" si="8"/>
        <v>35221</v>
      </c>
      <c r="N56" s="45">
        <f>+M56-H56</f>
        <v>2374</v>
      </c>
      <c r="O56" s="41">
        <f>ROUND(N56/H56,3)</f>
        <v>0.072</v>
      </c>
    </row>
    <row r="57" spans="1:15" ht="14.25">
      <c r="A57" s="38"/>
      <c r="B57" s="39"/>
      <c r="C57" s="39" t="s">
        <v>45</v>
      </c>
      <c r="D57" s="80">
        <v>10680</v>
      </c>
      <c r="E57" s="67">
        <v>170</v>
      </c>
      <c r="F57" s="67">
        <v>8091</v>
      </c>
      <c r="G57" s="43">
        <v>5910</v>
      </c>
      <c r="H57" s="54">
        <f>+G57+F57+E57+D57</f>
        <v>24851</v>
      </c>
      <c r="I57" s="80">
        <v>11040</v>
      </c>
      <c r="J57" s="67">
        <v>170</v>
      </c>
      <c r="K57" s="43">
        <v>8478</v>
      </c>
      <c r="L57" s="45">
        <v>6123</v>
      </c>
      <c r="M57" s="54">
        <f t="shared" si="8"/>
        <v>25811</v>
      </c>
      <c r="N57" s="45">
        <f>+M57-H57</f>
        <v>960</v>
      </c>
      <c r="O57" s="41">
        <f>ROUND(N57/H57,3)</f>
        <v>0.039</v>
      </c>
    </row>
    <row r="58" spans="1:15" ht="14.25">
      <c r="A58" s="38"/>
      <c r="B58" s="39"/>
      <c r="C58" s="39" t="s">
        <v>46</v>
      </c>
      <c r="D58" s="42">
        <v>11250</v>
      </c>
      <c r="E58" s="43">
        <v>170</v>
      </c>
      <c r="F58" s="43">
        <v>8091</v>
      </c>
      <c r="G58" s="43">
        <v>5910</v>
      </c>
      <c r="H58" s="54">
        <f>+G58+F58+E58+D58</f>
        <v>25421</v>
      </c>
      <c r="I58" s="42">
        <v>12000</v>
      </c>
      <c r="J58" s="43">
        <v>170</v>
      </c>
      <c r="K58" s="43">
        <v>8478</v>
      </c>
      <c r="L58" s="45">
        <v>6123</v>
      </c>
      <c r="M58" s="54">
        <f t="shared" si="8"/>
        <v>26771</v>
      </c>
      <c r="N58" s="45">
        <f>+M58-H58</f>
        <v>1350</v>
      </c>
      <c r="O58" s="41">
        <f>ROUND(N58/H58,3)</f>
        <v>0.053</v>
      </c>
    </row>
    <row r="59" spans="1:15" ht="15" thickBot="1">
      <c r="A59" s="73"/>
      <c r="B59" s="74"/>
      <c r="C59" s="74" t="s">
        <v>47</v>
      </c>
      <c r="D59" s="57">
        <v>15018</v>
      </c>
      <c r="E59" s="58">
        <v>170</v>
      </c>
      <c r="F59" s="58">
        <v>8091</v>
      </c>
      <c r="G59" s="58">
        <v>5910</v>
      </c>
      <c r="H59" s="81">
        <f>+G59+F59+E59+D59</f>
        <v>29189</v>
      </c>
      <c r="I59" s="57">
        <v>16446</v>
      </c>
      <c r="J59" s="58">
        <v>170</v>
      </c>
      <c r="K59" s="58">
        <v>8478</v>
      </c>
      <c r="L59" s="59">
        <v>6123</v>
      </c>
      <c r="M59" s="81">
        <f t="shared" si="8"/>
        <v>31217</v>
      </c>
      <c r="N59" s="65">
        <f>+M59-H59</f>
        <v>2028</v>
      </c>
      <c r="O59" s="60">
        <f>ROUND(N59/H59,3)</f>
        <v>0.069</v>
      </c>
    </row>
    <row r="60" ht="13.5" customHeight="1"/>
    <row r="61" spans="2:15" ht="13.5" customHeight="1">
      <c r="B61" s="82" t="s">
        <v>48</v>
      </c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2:15" ht="13.5" customHeight="1">
      <c r="B62" s="84"/>
      <c r="C62" s="85" t="s">
        <v>62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2:15" ht="13.5" customHeight="1">
      <c r="B63" s="84"/>
      <c r="C63" s="86" t="s">
        <v>52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2:15" ht="27" customHeight="1">
      <c r="B64" s="84"/>
      <c r="C64" s="145" t="s">
        <v>63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 ht="13.5" customHeight="1">
      <c r="B65" s="84"/>
      <c r="C65" s="87" t="s">
        <v>53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2:15" ht="13.5" customHeight="1">
      <c r="B66" s="84"/>
      <c r="C66" s="86" t="s">
        <v>54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80" ht="15" customHeight="1"/>
  </sheetData>
  <sheetProtection/>
  <mergeCells count="3">
    <mergeCell ref="D4:H4"/>
    <mergeCell ref="I4:M4"/>
    <mergeCell ref="C64:O64"/>
  </mergeCells>
  <printOptions/>
  <pageMargins left="0.5" right="0.5" top="0.5" bottom="0.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zoomScaleSheetLayoutView="100" zoomScalePageLayoutView="0" workbookViewId="0" topLeftCell="A1">
      <selection activeCell="O1" sqref="O1"/>
    </sheetView>
  </sheetViews>
  <sheetFormatPr defaultColWidth="8.8515625" defaultRowHeight="15"/>
  <cols>
    <col min="1" max="1" width="2.00390625" style="8" customWidth="1"/>
    <col min="2" max="2" width="2.28125" style="8" customWidth="1"/>
    <col min="3" max="3" width="33.7109375" style="8" customWidth="1"/>
    <col min="4" max="7" width="9.28125" style="8" customWidth="1"/>
    <col min="8" max="8" width="9.28125" style="30" customWidth="1"/>
    <col min="9" max="12" width="9.28125" style="8" customWidth="1"/>
    <col min="13" max="13" width="9.28125" style="30" customWidth="1"/>
    <col min="14" max="14" width="9.28125" style="8" customWidth="1"/>
    <col min="15" max="15" width="9.28125" style="30" customWidth="1"/>
    <col min="16" max="24" width="8.8515625" style="7" customWidth="1"/>
    <col min="25" max="16384" width="8.8515625" style="8" customWidth="1"/>
  </cols>
  <sheetData>
    <row r="1" spans="1:24" s="3" customFormat="1" ht="18">
      <c r="A1" s="134" t="s">
        <v>56</v>
      </c>
      <c r="B1" s="13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8">
      <c r="A2" s="134" t="s">
        <v>60</v>
      </c>
      <c r="B2" s="135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4"/>
      <c r="Q2" s="4"/>
      <c r="R2" s="2"/>
      <c r="S2" s="2"/>
      <c r="T2" s="2"/>
      <c r="U2" s="2"/>
      <c r="V2" s="2"/>
      <c r="W2" s="2"/>
      <c r="X2" s="2"/>
    </row>
    <row r="3" spans="2:24" s="3" customFormat="1" ht="18.75" thickBo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"/>
      <c r="Q3" s="2"/>
      <c r="R3" s="2"/>
      <c r="S3" s="2"/>
      <c r="T3" s="2"/>
      <c r="U3" s="2"/>
      <c r="V3" s="2"/>
      <c r="W3" s="2"/>
      <c r="X3" s="2"/>
    </row>
    <row r="4" spans="1:24" s="6" customFormat="1" ht="19.5" customHeight="1">
      <c r="A4" s="147"/>
      <c r="B4" s="148"/>
      <c r="C4" s="148"/>
      <c r="D4" s="152" t="s">
        <v>1</v>
      </c>
      <c r="E4" s="152"/>
      <c r="F4" s="152"/>
      <c r="G4" s="152"/>
      <c r="H4" s="152"/>
      <c r="I4" s="152" t="s">
        <v>2</v>
      </c>
      <c r="J4" s="152"/>
      <c r="K4" s="152"/>
      <c r="L4" s="152"/>
      <c r="M4" s="152"/>
      <c r="N4" s="157" t="s">
        <v>3</v>
      </c>
      <c r="O4" s="156" t="s">
        <v>4</v>
      </c>
      <c r="P4" s="5"/>
      <c r="Q4" s="5"/>
      <c r="R4" s="5"/>
      <c r="S4" s="5"/>
      <c r="T4" s="5"/>
      <c r="U4" s="5"/>
      <c r="V4" s="5"/>
      <c r="W4" s="5"/>
      <c r="X4" s="5"/>
    </row>
    <row r="5" spans="1:24" s="6" customFormat="1" ht="19.5" customHeight="1">
      <c r="A5" s="149" t="s">
        <v>51</v>
      </c>
      <c r="B5" s="150"/>
      <c r="C5" s="150"/>
      <c r="D5" s="153" t="s">
        <v>5</v>
      </c>
      <c r="E5" s="154" t="s">
        <v>67</v>
      </c>
      <c r="F5" s="154" t="s">
        <v>68</v>
      </c>
      <c r="G5" s="154" t="s">
        <v>69</v>
      </c>
      <c r="H5" s="155" t="s">
        <v>6</v>
      </c>
      <c r="I5" s="153" t="s">
        <v>5</v>
      </c>
      <c r="J5" s="154" t="s">
        <v>67</v>
      </c>
      <c r="K5" s="154" t="s">
        <v>68</v>
      </c>
      <c r="L5" s="154" t="s">
        <v>69</v>
      </c>
      <c r="M5" s="155" t="s">
        <v>6</v>
      </c>
      <c r="N5" s="158" t="s">
        <v>0</v>
      </c>
      <c r="O5" s="151" t="s">
        <v>0</v>
      </c>
      <c r="P5" s="5"/>
      <c r="Q5" s="5"/>
      <c r="R5" s="5"/>
      <c r="S5" s="5"/>
      <c r="T5" s="5"/>
      <c r="U5" s="5"/>
      <c r="V5" s="5"/>
      <c r="W5" s="5"/>
      <c r="X5" s="5"/>
    </row>
    <row r="6" spans="1:15" ht="15" customHeight="1">
      <c r="A6" s="136" t="s">
        <v>7</v>
      </c>
      <c r="B6" s="137"/>
      <c r="C6" s="137"/>
      <c r="D6" s="137"/>
      <c r="E6" s="137"/>
      <c r="F6" s="137"/>
      <c r="G6" s="137"/>
      <c r="H6" s="139"/>
      <c r="I6" s="137"/>
      <c r="J6" s="137"/>
      <c r="K6" s="137"/>
      <c r="L6" s="137"/>
      <c r="M6" s="139"/>
      <c r="N6" s="137"/>
      <c r="O6" s="138"/>
    </row>
    <row r="7" spans="1:15" ht="15" customHeight="1">
      <c r="A7" s="104"/>
      <c r="B7" s="25" t="s">
        <v>49</v>
      </c>
      <c r="C7" s="25"/>
      <c r="D7" s="104"/>
      <c r="E7" s="25"/>
      <c r="F7" s="25"/>
      <c r="G7" s="25"/>
      <c r="H7" s="105"/>
      <c r="I7" s="25"/>
      <c r="J7" s="25"/>
      <c r="K7" s="25"/>
      <c r="L7" s="25"/>
      <c r="M7" s="105"/>
      <c r="N7" s="25"/>
      <c r="O7" s="105"/>
    </row>
    <row r="8" spans="1:15" ht="15" customHeight="1">
      <c r="A8" s="104"/>
      <c r="B8" s="25"/>
      <c r="C8" s="25" t="s">
        <v>9</v>
      </c>
      <c r="D8" s="106">
        <v>23580</v>
      </c>
      <c r="E8" s="27">
        <v>1217</v>
      </c>
      <c r="F8" s="27">
        <v>9088</v>
      </c>
      <c r="G8" s="27">
        <v>5910</v>
      </c>
      <c r="H8" s="107">
        <f>SUM(D8:G8)</f>
        <v>39795</v>
      </c>
      <c r="I8" s="27">
        <v>25400</v>
      </c>
      <c r="J8" s="27">
        <v>1355.96</v>
      </c>
      <c r="K8" s="27">
        <v>9860</v>
      </c>
      <c r="L8" s="28">
        <v>6123</v>
      </c>
      <c r="M8" s="107">
        <f>SUM(I8:L8)</f>
        <v>42738.96</v>
      </c>
      <c r="N8" s="28">
        <f>+M8-H8</f>
        <v>2943.959999999999</v>
      </c>
      <c r="O8" s="105">
        <f>ROUND(+N8/H8,3)</f>
        <v>0.074</v>
      </c>
    </row>
    <row r="9" spans="1:15" ht="15" customHeight="1">
      <c r="A9" s="104"/>
      <c r="B9" s="25"/>
      <c r="C9" s="25" t="s">
        <v>10</v>
      </c>
      <c r="D9" s="106">
        <v>23830</v>
      </c>
      <c r="E9" s="27">
        <v>1217</v>
      </c>
      <c r="F9" s="27">
        <v>9088</v>
      </c>
      <c r="G9" s="27">
        <v>5910</v>
      </c>
      <c r="H9" s="107">
        <f aca="true" t="shared" si="0" ref="H9:H61">SUM(D9:G9)</f>
        <v>40045</v>
      </c>
      <c r="I9" s="27">
        <v>25660</v>
      </c>
      <c r="J9" s="27">
        <v>1355.96</v>
      </c>
      <c r="K9" s="27">
        <v>9860</v>
      </c>
      <c r="L9" s="28">
        <v>6123</v>
      </c>
      <c r="M9" s="107">
        <f aca="true" t="shared" si="1" ref="M9:M42">SUM(I9:L9)</f>
        <v>42998.96</v>
      </c>
      <c r="N9" s="28">
        <f>+M9-H9</f>
        <v>2953.959999999999</v>
      </c>
      <c r="O9" s="105">
        <f>ROUND(+N9/H9,3)</f>
        <v>0.074</v>
      </c>
    </row>
    <row r="10" spans="1:15" ht="15" customHeight="1">
      <c r="A10" s="104"/>
      <c r="B10" s="25"/>
      <c r="C10" s="25" t="s">
        <v>11</v>
      </c>
      <c r="D10" s="106">
        <v>25290</v>
      </c>
      <c r="E10" s="27">
        <v>1217</v>
      </c>
      <c r="F10" s="27">
        <v>9088</v>
      </c>
      <c r="G10" s="27">
        <v>5910</v>
      </c>
      <c r="H10" s="107">
        <f t="shared" si="0"/>
        <v>41505</v>
      </c>
      <c r="I10" s="27">
        <v>27240</v>
      </c>
      <c r="J10" s="27">
        <v>1355.96</v>
      </c>
      <c r="K10" s="27">
        <v>9860</v>
      </c>
      <c r="L10" s="28">
        <v>6123</v>
      </c>
      <c r="M10" s="107">
        <f t="shared" si="1"/>
        <v>44578.96</v>
      </c>
      <c r="N10" s="28">
        <f>+M10-H10</f>
        <v>3073.959999999999</v>
      </c>
      <c r="O10" s="105">
        <f>ROUND(+N10/H10,3)</f>
        <v>0.074</v>
      </c>
    </row>
    <row r="11" spans="1:16" ht="15" customHeight="1">
      <c r="A11" s="104"/>
      <c r="B11" s="25"/>
      <c r="C11" s="25" t="s">
        <v>12</v>
      </c>
      <c r="D11" s="108">
        <v>26560</v>
      </c>
      <c r="E11" s="109">
        <v>1217</v>
      </c>
      <c r="F11" s="109">
        <v>9088</v>
      </c>
      <c r="G11" s="109">
        <v>5910</v>
      </c>
      <c r="H11" s="110">
        <f t="shared" si="0"/>
        <v>42775</v>
      </c>
      <c r="I11" s="109">
        <v>28600</v>
      </c>
      <c r="J11" s="27">
        <v>1355.96</v>
      </c>
      <c r="K11" s="109">
        <v>9860</v>
      </c>
      <c r="L11" s="111">
        <v>6123</v>
      </c>
      <c r="M11" s="110">
        <f t="shared" si="1"/>
        <v>45938.96</v>
      </c>
      <c r="N11" s="111">
        <f>+M11-H11</f>
        <v>3163.959999999999</v>
      </c>
      <c r="O11" s="112">
        <f>ROUND(+N11/H11,3)</f>
        <v>0.074</v>
      </c>
      <c r="P11" s="9"/>
    </row>
    <row r="12" spans="1:15" ht="15" customHeight="1">
      <c r="A12" s="113"/>
      <c r="B12" s="114" t="s">
        <v>13</v>
      </c>
      <c r="C12" s="114"/>
      <c r="D12" s="106"/>
      <c r="E12" s="27"/>
      <c r="F12" s="27"/>
      <c r="G12" s="28"/>
      <c r="H12" s="107"/>
      <c r="I12" s="27"/>
      <c r="J12" s="115"/>
      <c r="K12" s="27"/>
      <c r="L12" s="28"/>
      <c r="M12" s="107"/>
      <c r="N12" s="28"/>
      <c r="O12" s="105"/>
    </row>
    <row r="13" spans="1:15" ht="15" customHeight="1">
      <c r="A13" s="104"/>
      <c r="B13" s="25"/>
      <c r="C13" s="25" t="s">
        <v>9</v>
      </c>
      <c r="D13" s="106">
        <v>21944</v>
      </c>
      <c r="E13" s="27">
        <v>1226</v>
      </c>
      <c r="F13" s="116">
        <v>8091</v>
      </c>
      <c r="G13" s="27">
        <v>5910</v>
      </c>
      <c r="H13" s="107">
        <f t="shared" si="0"/>
        <v>37171</v>
      </c>
      <c r="I13" s="27">
        <v>22770</v>
      </c>
      <c r="J13" s="27">
        <v>1364.96</v>
      </c>
      <c r="K13" s="27">
        <v>8478</v>
      </c>
      <c r="L13" s="28">
        <v>6123</v>
      </c>
      <c r="M13" s="107">
        <f t="shared" si="1"/>
        <v>38735.96</v>
      </c>
      <c r="N13" s="28">
        <f aca="true" t="shared" si="2" ref="N13:N18">+M13-H13</f>
        <v>1564.9599999999991</v>
      </c>
      <c r="O13" s="105">
        <f aca="true" t="shared" si="3" ref="O13:O18">ROUND(+N13/H13,3)</f>
        <v>0.042</v>
      </c>
    </row>
    <row r="14" spans="1:15" ht="15" customHeight="1">
      <c r="A14" s="104"/>
      <c r="B14" s="25"/>
      <c r="C14" s="25" t="s">
        <v>10</v>
      </c>
      <c r="D14" s="106">
        <v>22198</v>
      </c>
      <c r="E14" s="27">
        <v>1226</v>
      </c>
      <c r="F14" s="116">
        <v>8091</v>
      </c>
      <c r="G14" s="27">
        <v>5910</v>
      </c>
      <c r="H14" s="107">
        <f t="shared" si="0"/>
        <v>37425</v>
      </c>
      <c r="I14" s="27">
        <v>23040</v>
      </c>
      <c r="J14" s="27">
        <v>1364.96</v>
      </c>
      <c r="K14" s="27">
        <v>8478</v>
      </c>
      <c r="L14" s="28">
        <v>6123</v>
      </c>
      <c r="M14" s="107">
        <f t="shared" si="1"/>
        <v>39005.96</v>
      </c>
      <c r="N14" s="28">
        <f t="shared" si="2"/>
        <v>1580.9599999999991</v>
      </c>
      <c r="O14" s="105">
        <f t="shared" si="3"/>
        <v>0.042</v>
      </c>
    </row>
    <row r="15" spans="1:15" ht="15" customHeight="1">
      <c r="A15" s="104"/>
      <c r="B15" s="25"/>
      <c r="C15" s="25" t="s">
        <v>11</v>
      </c>
      <c r="D15" s="106">
        <v>23576</v>
      </c>
      <c r="E15" s="27">
        <v>1226</v>
      </c>
      <c r="F15" s="116">
        <v>8091</v>
      </c>
      <c r="G15" s="27">
        <v>5910</v>
      </c>
      <c r="H15" s="107">
        <f t="shared" si="0"/>
        <v>38803</v>
      </c>
      <c r="I15" s="27">
        <v>24480</v>
      </c>
      <c r="J15" s="27">
        <v>1364.96</v>
      </c>
      <c r="K15" s="27">
        <v>8478</v>
      </c>
      <c r="L15" s="28">
        <v>6123</v>
      </c>
      <c r="M15" s="107">
        <f t="shared" si="1"/>
        <v>40445.96</v>
      </c>
      <c r="N15" s="28">
        <f t="shared" si="2"/>
        <v>1642.9599999999991</v>
      </c>
      <c r="O15" s="105">
        <f t="shared" si="3"/>
        <v>0.042</v>
      </c>
    </row>
    <row r="16" spans="1:15" ht="15" customHeight="1">
      <c r="A16" s="104"/>
      <c r="B16" s="25"/>
      <c r="C16" s="25" t="s">
        <v>14</v>
      </c>
      <c r="D16" s="106">
        <v>24634</v>
      </c>
      <c r="E16" s="27">
        <v>1226</v>
      </c>
      <c r="F16" s="116">
        <v>8091</v>
      </c>
      <c r="G16" s="27">
        <v>5910</v>
      </c>
      <c r="H16" s="107">
        <f t="shared" si="0"/>
        <v>39861</v>
      </c>
      <c r="I16" s="27">
        <v>25578</v>
      </c>
      <c r="J16" s="27">
        <v>1364.96</v>
      </c>
      <c r="K16" s="27">
        <v>8478</v>
      </c>
      <c r="L16" s="28">
        <v>6123</v>
      </c>
      <c r="M16" s="107">
        <f t="shared" si="1"/>
        <v>41543.96</v>
      </c>
      <c r="N16" s="28">
        <f t="shared" si="2"/>
        <v>1682.9599999999991</v>
      </c>
      <c r="O16" s="105">
        <f t="shared" si="3"/>
        <v>0.042</v>
      </c>
    </row>
    <row r="17" spans="1:15" ht="15" customHeight="1">
      <c r="A17" s="104"/>
      <c r="B17" s="25"/>
      <c r="C17" s="25" t="s">
        <v>15</v>
      </c>
      <c r="D17" s="106">
        <v>24634</v>
      </c>
      <c r="E17" s="27">
        <v>1226</v>
      </c>
      <c r="F17" s="116">
        <v>8091</v>
      </c>
      <c r="G17" s="27">
        <v>5910</v>
      </c>
      <c r="H17" s="107">
        <f t="shared" si="0"/>
        <v>39861</v>
      </c>
      <c r="I17" s="27">
        <v>26000</v>
      </c>
      <c r="J17" s="27">
        <v>1364.96</v>
      </c>
      <c r="K17" s="27">
        <v>8478</v>
      </c>
      <c r="L17" s="28">
        <v>6123</v>
      </c>
      <c r="M17" s="107">
        <f t="shared" si="1"/>
        <v>41965.96</v>
      </c>
      <c r="N17" s="28">
        <f t="shared" si="2"/>
        <v>2104.959999999999</v>
      </c>
      <c r="O17" s="105">
        <f t="shared" si="3"/>
        <v>0.053</v>
      </c>
    </row>
    <row r="18" spans="1:15" ht="15" customHeight="1">
      <c r="A18" s="104"/>
      <c r="B18" s="25"/>
      <c r="C18" s="117" t="s">
        <v>50</v>
      </c>
      <c r="D18" s="106">
        <v>29706</v>
      </c>
      <c r="E18" s="27">
        <v>1226</v>
      </c>
      <c r="F18" s="116">
        <v>8091</v>
      </c>
      <c r="G18" s="27">
        <v>5910</v>
      </c>
      <c r="H18" s="107">
        <f t="shared" si="0"/>
        <v>44933</v>
      </c>
      <c r="I18" s="27">
        <v>30852</v>
      </c>
      <c r="J18" s="27">
        <v>1364.96</v>
      </c>
      <c r="K18" s="27">
        <v>8478</v>
      </c>
      <c r="L18" s="28">
        <v>6123</v>
      </c>
      <c r="M18" s="107">
        <f t="shared" si="1"/>
        <v>46817.96</v>
      </c>
      <c r="N18" s="28">
        <f t="shared" si="2"/>
        <v>1884.9599999999991</v>
      </c>
      <c r="O18" s="105">
        <f t="shared" si="3"/>
        <v>0.042</v>
      </c>
    </row>
    <row r="19" spans="1:15" ht="15" customHeight="1">
      <c r="A19" s="136" t="s">
        <v>17</v>
      </c>
      <c r="B19" s="140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2"/>
    </row>
    <row r="20" spans="1:15" ht="15" customHeight="1">
      <c r="A20" s="104"/>
      <c r="B20" s="25" t="s">
        <v>8</v>
      </c>
      <c r="C20" s="25"/>
      <c r="D20" s="118"/>
      <c r="E20" s="28"/>
      <c r="F20" s="28"/>
      <c r="G20" s="28"/>
      <c r="H20" s="107"/>
      <c r="I20" s="28"/>
      <c r="J20" s="28"/>
      <c r="K20" s="28"/>
      <c r="L20" s="28"/>
      <c r="M20" s="107"/>
      <c r="N20" s="28"/>
      <c r="O20" s="105"/>
    </row>
    <row r="21" spans="1:15" ht="15" customHeight="1">
      <c r="A21" s="104"/>
      <c r="B21" s="25"/>
      <c r="C21" s="25" t="s">
        <v>18</v>
      </c>
      <c r="D21" s="106">
        <v>15300</v>
      </c>
      <c r="E21" s="28">
        <v>1080</v>
      </c>
      <c r="F21" s="27">
        <v>6898</v>
      </c>
      <c r="G21" s="27">
        <v>5910</v>
      </c>
      <c r="H21" s="107">
        <f t="shared" si="0"/>
        <v>29188</v>
      </c>
      <c r="I21" s="27">
        <v>15300</v>
      </c>
      <c r="J21" s="27">
        <v>1094</v>
      </c>
      <c r="K21" s="27">
        <v>7204</v>
      </c>
      <c r="L21" s="28">
        <v>6123</v>
      </c>
      <c r="M21" s="107">
        <f t="shared" si="1"/>
        <v>29721</v>
      </c>
      <c r="N21" s="28">
        <f>+M21-H21</f>
        <v>533</v>
      </c>
      <c r="O21" s="105">
        <f>ROUND(+N21/H21,3)</f>
        <v>0.018</v>
      </c>
    </row>
    <row r="22" spans="1:16" ht="15" customHeight="1">
      <c r="A22" s="104"/>
      <c r="B22" s="25"/>
      <c r="C22" s="25" t="s">
        <v>19</v>
      </c>
      <c r="D22" s="118">
        <v>15300</v>
      </c>
      <c r="E22" s="28">
        <v>1080</v>
      </c>
      <c r="F22" s="27">
        <v>6898</v>
      </c>
      <c r="G22" s="27">
        <v>5910</v>
      </c>
      <c r="H22" s="107">
        <f t="shared" si="0"/>
        <v>29188</v>
      </c>
      <c r="I22" s="28">
        <v>15300</v>
      </c>
      <c r="J22" s="27">
        <v>1094</v>
      </c>
      <c r="K22" s="27">
        <v>7204</v>
      </c>
      <c r="L22" s="28">
        <v>6123</v>
      </c>
      <c r="M22" s="107">
        <f t="shared" si="1"/>
        <v>29721</v>
      </c>
      <c r="N22" s="28">
        <f>+M22-H22</f>
        <v>533</v>
      </c>
      <c r="O22" s="105">
        <f>ROUND(+N22/H22,3)</f>
        <v>0.018</v>
      </c>
      <c r="P22" s="10"/>
    </row>
    <row r="23" spans="1:15" ht="15" customHeight="1">
      <c r="A23" s="104"/>
      <c r="B23" s="25"/>
      <c r="C23" s="25" t="s">
        <v>20</v>
      </c>
      <c r="D23" s="118">
        <v>15500</v>
      </c>
      <c r="E23" s="28">
        <v>1080</v>
      </c>
      <c r="F23" s="27">
        <v>6898</v>
      </c>
      <c r="G23" s="27">
        <v>5910</v>
      </c>
      <c r="H23" s="107">
        <f t="shared" si="0"/>
        <v>29388</v>
      </c>
      <c r="I23" s="28">
        <v>15500</v>
      </c>
      <c r="J23" s="27">
        <v>1094</v>
      </c>
      <c r="K23" s="27">
        <v>7204</v>
      </c>
      <c r="L23" s="28">
        <v>6123</v>
      </c>
      <c r="M23" s="107">
        <f t="shared" si="1"/>
        <v>29921</v>
      </c>
      <c r="N23" s="28">
        <f>+M23-H23</f>
        <v>533</v>
      </c>
      <c r="O23" s="105">
        <f>ROUND(+N23/H23,3)</f>
        <v>0.018</v>
      </c>
    </row>
    <row r="24" spans="1:15" ht="15" customHeight="1">
      <c r="A24" s="104"/>
      <c r="B24" s="25"/>
      <c r="C24" s="25" t="s">
        <v>21</v>
      </c>
      <c r="D24" s="118">
        <v>15800</v>
      </c>
      <c r="E24" s="28">
        <v>1080</v>
      </c>
      <c r="F24" s="27">
        <v>6898</v>
      </c>
      <c r="G24" s="27">
        <v>5910</v>
      </c>
      <c r="H24" s="107">
        <f t="shared" si="0"/>
        <v>29688</v>
      </c>
      <c r="I24" s="28">
        <v>15800</v>
      </c>
      <c r="J24" s="27">
        <v>1094</v>
      </c>
      <c r="K24" s="27">
        <v>7204</v>
      </c>
      <c r="L24" s="28">
        <v>6123</v>
      </c>
      <c r="M24" s="107">
        <f t="shared" si="1"/>
        <v>30221</v>
      </c>
      <c r="N24" s="28">
        <f>+M24-H24</f>
        <v>533</v>
      </c>
      <c r="O24" s="105">
        <f>ROUND(+N24/H24,3)</f>
        <v>0.018</v>
      </c>
    </row>
    <row r="25" spans="1:15" ht="15" customHeight="1">
      <c r="A25" s="104"/>
      <c r="B25" s="25"/>
      <c r="C25" s="25" t="s">
        <v>22</v>
      </c>
      <c r="D25" s="119">
        <v>15800</v>
      </c>
      <c r="E25" s="111">
        <v>1080</v>
      </c>
      <c r="F25" s="109">
        <v>6898</v>
      </c>
      <c r="G25" s="109">
        <v>5910</v>
      </c>
      <c r="H25" s="110">
        <f t="shared" si="0"/>
        <v>29688</v>
      </c>
      <c r="I25" s="111">
        <v>15800</v>
      </c>
      <c r="J25" s="109">
        <v>1094</v>
      </c>
      <c r="K25" s="109">
        <v>7204</v>
      </c>
      <c r="L25" s="111">
        <v>6123</v>
      </c>
      <c r="M25" s="110">
        <f t="shared" si="1"/>
        <v>30221</v>
      </c>
      <c r="N25" s="111">
        <f>+M25-H25</f>
        <v>533</v>
      </c>
      <c r="O25" s="112">
        <f>ROUND(+N25/H25,3)</f>
        <v>0.018</v>
      </c>
    </row>
    <row r="26" spans="1:15" ht="15" customHeight="1">
      <c r="A26" s="113"/>
      <c r="B26" s="114" t="s">
        <v>13</v>
      </c>
      <c r="C26" s="114"/>
      <c r="D26" s="118"/>
      <c r="E26" s="28"/>
      <c r="F26" s="28"/>
      <c r="G26" s="28"/>
      <c r="H26" s="107"/>
      <c r="I26" s="28"/>
      <c r="J26" s="27"/>
      <c r="K26" s="28"/>
      <c r="L26" s="28"/>
      <c r="M26" s="107"/>
      <c r="N26" s="28"/>
      <c r="O26" s="105"/>
    </row>
    <row r="27" spans="1:15" ht="15" customHeight="1">
      <c r="A27" s="104"/>
      <c r="B27" s="25"/>
      <c r="C27" s="25" t="s">
        <v>23</v>
      </c>
      <c r="D27" s="118">
        <v>16800</v>
      </c>
      <c r="E27" s="28">
        <v>1080</v>
      </c>
      <c r="F27" s="116">
        <v>8091</v>
      </c>
      <c r="G27" s="27">
        <v>5910</v>
      </c>
      <c r="H27" s="107">
        <f t="shared" si="0"/>
        <v>31881</v>
      </c>
      <c r="I27" s="28">
        <v>16800</v>
      </c>
      <c r="J27" s="27">
        <v>1094</v>
      </c>
      <c r="K27" s="27">
        <v>8478</v>
      </c>
      <c r="L27" s="28">
        <v>6123</v>
      </c>
      <c r="M27" s="107">
        <f t="shared" si="1"/>
        <v>32495</v>
      </c>
      <c r="N27" s="28">
        <f>+M27-H27</f>
        <v>614</v>
      </c>
      <c r="O27" s="105">
        <f>ROUND(+N27/H27,3)</f>
        <v>0.019</v>
      </c>
    </row>
    <row r="28" spans="1:15" ht="15" customHeight="1">
      <c r="A28" s="104"/>
      <c r="B28" s="25"/>
      <c r="C28" s="25" t="s">
        <v>24</v>
      </c>
      <c r="D28" s="118">
        <v>18000</v>
      </c>
      <c r="E28" s="28">
        <v>1080</v>
      </c>
      <c r="F28" s="116">
        <v>8091</v>
      </c>
      <c r="G28" s="27">
        <v>5910</v>
      </c>
      <c r="H28" s="107">
        <f t="shared" si="0"/>
        <v>33081</v>
      </c>
      <c r="I28" s="28">
        <v>18000</v>
      </c>
      <c r="J28" s="27">
        <v>1094</v>
      </c>
      <c r="K28" s="27">
        <v>8478</v>
      </c>
      <c r="L28" s="28">
        <v>6123</v>
      </c>
      <c r="M28" s="107">
        <f t="shared" si="1"/>
        <v>33695</v>
      </c>
      <c r="N28" s="28">
        <f>+M28-H28</f>
        <v>614</v>
      </c>
      <c r="O28" s="105">
        <f>ROUND(+N28/H28,3)</f>
        <v>0.019</v>
      </c>
    </row>
    <row r="29" spans="1:15" ht="15" customHeight="1">
      <c r="A29" s="104"/>
      <c r="B29" s="25"/>
      <c r="C29" s="25" t="s">
        <v>25</v>
      </c>
      <c r="D29" s="118">
        <v>18000</v>
      </c>
      <c r="E29" s="28">
        <v>1080</v>
      </c>
      <c r="F29" s="116">
        <v>8091</v>
      </c>
      <c r="G29" s="27">
        <v>5910</v>
      </c>
      <c r="H29" s="107">
        <f t="shared" si="0"/>
        <v>33081</v>
      </c>
      <c r="I29" s="28">
        <v>18000</v>
      </c>
      <c r="J29" s="27">
        <v>1094</v>
      </c>
      <c r="K29" s="27">
        <v>8478</v>
      </c>
      <c r="L29" s="28">
        <v>6123</v>
      </c>
      <c r="M29" s="107">
        <f t="shared" si="1"/>
        <v>33695</v>
      </c>
      <c r="N29" s="28">
        <f>+M29-H29</f>
        <v>614</v>
      </c>
      <c r="O29" s="105">
        <f>ROUND(+N29/H29,3)</f>
        <v>0.019</v>
      </c>
    </row>
    <row r="30" spans="1:15" ht="15" customHeight="1">
      <c r="A30" s="104"/>
      <c r="B30" s="25"/>
      <c r="C30" s="25" t="s">
        <v>26</v>
      </c>
      <c r="D30" s="118">
        <v>18000</v>
      </c>
      <c r="E30" s="28">
        <v>1080</v>
      </c>
      <c r="F30" s="116">
        <v>8091</v>
      </c>
      <c r="G30" s="27">
        <v>5910</v>
      </c>
      <c r="H30" s="107">
        <f t="shared" si="0"/>
        <v>33081</v>
      </c>
      <c r="I30" s="28">
        <v>18000</v>
      </c>
      <c r="J30" s="27">
        <v>1094</v>
      </c>
      <c r="K30" s="27">
        <v>8478</v>
      </c>
      <c r="L30" s="28">
        <v>6123</v>
      </c>
      <c r="M30" s="107">
        <f t="shared" si="1"/>
        <v>33695</v>
      </c>
      <c r="N30" s="28">
        <f>+M30-H30</f>
        <v>614</v>
      </c>
      <c r="O30" s="105">
        <f>ROUND(+N30/H30,3)</f>
        <v>0.019</v>
      </c>
    </row>
    <row r="31" spans="1:20" ht="15" customHeight="1">
      <c r="A31" s="136" t="s">
        <v>61</v>
      </c>
      <c r="B31" s="137"/>
      <c r="C31" s="137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38"/>
      <c r="T31" s="11"/>
    </row>
    <row r="32" spans="1:15" ht="15" customHeight="1">
      <c r="A32" s="104"/>
      <c r="B32" s="25" t="s">
        <v>8</v>
      </c>
      <c r="C32" s="25"/>
      <c r="D32" s="118"/>
      <c r="E32" s="28"/>
      <c r="F32" s="28"/>
      <c r="G32" s="28"/>
      <c r="H32" s="107"/>
      <c r="I32" s="28"/>
      <c r="J32" s="28"/>
      <c r="K32" s="28"/>
      <c r="L32" s="28"/>
      <c r="M32" s="107"/>
      <c r="N32" s="28"/>
      <c r="O32" s="105"/>
    </row>
    <row r="33" spans="1:16" ht="15" customHeight="1">
      <c r="A33" s="104"/>
      <c r="B33" s="25"/>
      <c r="C33" s="25" t="s">
        <v>27</v>
      </c>
      <c r="D33" s="118">
        <v>17010</v>
      </c>
      <c r="E33" s="28">
        <v>765</v>
      </c>
      <c r="F33" s="116">
        <v>8450</v>
      </c>
      <c r="G33" s="27">
        <v>5910</v>
      </c>
      <c r="H33" s="107">
        <f t="shared" si="0"/>
        <v>32135</v>
      </c>
      <c r="I33" s="27">
        <v>18456</v>
      </c>
      <c r="J33" s="27">
        <v>795</v>
      </c>
      <c r="K33" s="27">
        <v>8950</v>
      </c>
      <c r="L33" s="28">
        <v>6123</v>
      </c>
      <c r="M33" s="107">
        <f t="shared" si="1"/>
        <v>34324</v>
      </c>
      <c r="N33" s="28">
        <f>+M33-H33</f>
        <v>2189</v>
      </c>
      <c r="O33" s="105">
        <f>ROUND(+N33/H33,3)</f>
        <v>0.068</v>
      </c>
      <c r="P33" s="12"/>
    </row>
    <row r="34" spans="1:16" ht="15" customHeight="1">
      <c r="A34" s="104"/>
      <c r="B34" s="25"/>
      <c r="C34" s="25" t="s">
        <v>28</v>
      </c>
      <c r="D34" s="119">
        <v>17010</v>
      </c>
      <c r="E34" s="111">
        <v>765</v>
      </c>
      <c r="F34" s="125">
        <v>8450</v>
      </c>
      <c r="G34" s="109">
        <v>5910</v>
      </c>
      <c r="H34" s="110">
        <f t="shared" si="0"/>
        <v>32135</v>
      </c>
      <c r="I34" s="109">
        <v>18456</v>
      </c>
      <c r="J34" s="109">
        <v>795</v>
      </c>
      <c r="K34" s="109">
        <v>8950</v>
      </c>
      <c r="L34" s="111">
        <v>6123</v>
      </c>
      <c r="M34" s="110">
        <f t="shared" si="1"/>
        <v>34324</v>
      </c>
      <c r="N34" s="111">
        <f>+M34-H34</f>
        <v>2189</v>
      </c>
      <c r="O34" s="112">
        <f>ROUND(+N34/H34,3)</f>
        <v>0.068</v>
      </c>
      <c r="P34" s="12"/>
    </row>
    <row r="35" spans="1:16" ht="15" customHeight="1">
      <c r="A35" s="113"/>
      <c r="B35" s="114" t="s">
        <v>13</v>
      </c>
      <c r="C35" s="114"/>
      <c r="D35" s="118"/>
      <c r="E35" s="28"/>
      <c r="F35" s="116"/>
      <c r="G35" s="27"/>
      <c r="H35" s="107"/>
      <c r="I35" s="27"/>
      <c r="J35" s="27"/>
      <c r="K35" s="28"/>
      <c r="L35" s="28"/>
      <c r="M35" s="107"/>
      <c r="N35" s="28"/>
      <c r="O35" s="105"/>
      <c r="P35" s="12"/>
    </row>
    <row r="36" spans="1:16" ht="15" customHeight="1">
      <c r="A36" s="104"/>
      <c r="B36" s="25"/>
      <c r="C36" s="25" t="s">
        <v>29</v>
      </c>
      <c r="D36" s="118">
        <v>17188</v>
      </c>
      <c r="E36" s="28">
        <v>765</v>
      </c>
      <c r="F36" s="116">
        <v>8450</v>
      </c>
      <c r="G36" s="27">
        <v>5910</v>
      </c>
      <c r="H36" s="107">
        <f t="shared" si="0"/>
        <v>32313</v>
      </c>
      <c r="I36" s="27">
        <v>17618</v>
      </c>
      <c r="J36" s="27">
        <v>795</v>
      </c>
      <c r="K36" s="27">
        <v>8950</v>
      </c>
      <c r="L36" s="28">
        <v>6123</v>
      </c>
      <c r="M36" s="107">
        <f t="shared" si="1"/>
        <v>33486</v>
      </c>
      <c r="N36" s="28">
        <f aca="true" t="shared" si="4" ref="N36:N42">+M36-H36</f>
        <v>1173</v>
      </c>
      <c r="O36" s="105">
        <f aca="true" t="shared" si="5" ref="O36:O42">ROUND(+N36/H36,3)</f>
        <v>0.036</v>
      </c>
      <c r="P36" s="12"/>
    </row>
    <row r="37" spans="1:16" ht="15" customHeight="1">
      <c r="A37" s="104"/>
      <c r="B37" s="25"/>
      <c r="C37" s="26" t="s">
        <v>30</v>
      </c>
      <c r="D37" s="118">
        <v>18292</v>
      </c>
      <c r="E37" s="28">
        <v>765</v>
      </c>
      <c r="F37" s="116">
        <v>8450</v>
      </c>
      <c r="G37" s="27">
        <v>5910</v>
      </c>
      <c r="H37" s="107">
        <f t="shared" si="0"/>
        <v>33417</v>
      </c>
      <c r="I37" s="27">
        <v>18750</v>
      </c>
      <c r="J37" s="27">
        <v>795</v>
      </c>
      <c r="K37" s="27">
        <v>8950</v>
      </c>
      <c r="L37" s="28">
        <v>6123</v>
      </c>
      <c r="M37" s="107">
        <f t="shared" si="1"/>
        <v>34618</v>
      </c>
      <c r="N37" s="28">
        <f t="shared" si="4"/>
        <v>1201</v>
      </c>
      <c r="O37" s="105">
        <f t="shared" si="5"/>
        <v>0.036</v>
      </c>
      <c r="P37" s="12"/>
    </row>
    <row r="38" spans="1:16" ht="15" customHeight="1">
      <c r="A38" s="104"/>
      <c r="B38" s="25"/>
      <c r="C38" s="26" t="s">
        <v>11</v>
      </c>
      <c r="D38" s="118">
        <v>18292</v>
      </c>
      <c r="E38" s="28">
        <v>765</v>
      </c>
      <c r="F38" s="116">
        <v>8450</v>
      </c>
      <c r="G38" s="27">
        <v>5910</v>
      </c>
      <c r="H38" s="107">
        <f t="shared" si="0"/>
        <v>33417</v>
      </c>
      <c r="I38" s="27">
        <v>18750</v>
      </c>
      <c r="J38" s="27">
        <v>795</v>
      </c>
      <c r="K38" s="27">
        <v>8950</v>
      </c>
      <c r="L38" s="28">
        <v>6123</v>
      </c>
      <c r="M38" s="107">
        <f t="shared" si="1"/>
        <v>34618</v>
      </c>
      <c r="N38" s="28">
        <f t="shared" si="4"/>
        <v>1201</v>
      </c>
      <c r="O38" s="105">
        <f t="shared" si="5"/>
        <v>0.036</v>
      </c>
      <c r="P38" s="12"/>
    </row>
    <row r="39" spans="1:16" ht="15" customHeight="1">
      <c r="A39" s="104"/>
      <c r="B39" s="25"/>
      <c r="C39" s="25" t="s">
        <v>31</v>
      </c>
      <c r="D39" s="118">
        <v>18292</v>
      </c>
      <c r="E39" s="28">
        <v>765</v>
      </c>
      <c r="F39" s="116">
        <v>8450</v>
      </c>
      <c r="G39" s="27">
        <v>5910</v>
      </c>
      <c r="H39" s="107">
        <f t="shared" si="0"/>
        <v>33417</v>
      </c>
      <c r="I39" s="27">
        <v>18750</v>
      </c>
      <c r="J39" s="27">
        <v>795</v>
      </c>
      <c r="K39" s="27">
        <v>8950</v>
      </c>
      <c r="L39" s="28">
        <v>6123</v>
      </c>
      <c r="M39" s="107">
        <f t="shared" si="1"/>
        <v>34618</v>
      </c>
      <c r="N39" s="28">
        <f t="shared" si="4"/>
        <v>1201</v>
      </c>
      <c r="O39" s="105">
        <f t="shared" si="5"/>
        <v>0.036</v>
      </c>
      <c r="P39" s="12"/>
    </row>
    <row r="40" spans="1:16" ht="15" customHeight="1">
      <c r="A40" s="104"/>
      <c r="B40" s="25"/>
      <c r="C40" s="25" t="s">
        <v>32</v>
      </c>
      <c r="D40" s="118">
        <v>18292</v>
      </c>
      <c r="E40" s="28">
        <v>765</v>
      </c>
      <c r="F40" s="116">
        <v>8450</v>
      </c>
      <c r="G40" s="27">
        <v>5910</v>
      </c>
      <c r="H40" s="107">
        <f t="shared" si="0"/>
        <v>33417</v>
      </c>
      <c r="I40" s="27">
        <v>18750</v>
      </c>
      <c r="J40" s="27">
        <v>795</v>
      </c>
      <c r="K40" s="27">
        <v>8950</v>
      </c>
      <c r="L40" s="28">
        <v>6123</v>
      </c>
      <c r="M40" s="107">
        <f t="shared" si="1"/>
        <v>34618</v>
      </c>
      <c r="N40" s="28">
        <f t="shared" si="4"/>
        <v>1201</v>
      </c>
      <c r="O40" s="105">
        <f t="shared" si="5"/>
        <v>0.036</v>
      </c>
      <c r="P40" s="12"/>
    </row>
    <row r="41" spans="1:16" ht="15" customHeight="1">
      <c r="A41" s="104"/>
      <c r="B41" s="25"/>
      <c r="C41" s="25" t="s">
        <v>33</v>
      </c>
      <c r="D41" s="118">
        <v>18292</v>
      </c>
      <c r="E41" s="28">
        <v>765</v>
      </c>
      <c r="F41" s="116">
        <v>8450</v>
      </c>
      <c r="G41" s="27">
        <v>5910</v>
      </c>
      <c r="H41" s="107">
        <f t="shared" si="0"/>
        <v>33417</v>
      </c>
      <c r="I41" s="27">
        <v>18750</v>
      </c>
      <c r="J41" s="27">
        <v>795</v>
      </c>
      <c r="K41" s="27">
        <v>8950</v>
      </c>
      <c r="L41" s="28">
        <v>6123</v>
      </c>
      <c r="M41" s="107">
        <f t="shared" si="1"/>
        <v>34618</v>
      </c>
      <c r="N41" s="28">
        <f t="shared" si="4"/>
        <v>1201</v>
      </c>
      <c r="O41" s="105">
        <f t="shared" si="5"/>
        <v>0.036</v>
      </c>
      <c r="P41" s="12"/>
    </row>
    <row r="42" spans="1:16" ht="15" customHeight="1">
      <c r="A42" s="104"/>
      <c r="B42" s="25"/>
      <c r="C42" s="25" t="s">
        <v>34</v>
      </c>
      <c r="D42" s="118">
        <v>18638</v>
      </c>
      <c r="E42" s="28">
        <v>765</v>
      </c>
      <c r="F42" s="116">
        <v>8450</v>
      </c>
      <c r="G42" s="27">
        <v>5910</v>
      </c>
      <c r="H42" s="107">
        <f t="shared" si="0"/>
        <v>33763</v>
      </c>
      <c r="I42" s="27">
        <v>19104</v>
      </c>
      <c r="J42" s="27">
        <v>795</v>
      </c>
      <c r="K42" s="27">
        <v>8950</v>
      </c>
      <c r="L42" s="28">
        <v>6123</v>
      </c>
      <c r="M42" s="107">
        <f t="shared" si="1"/>
        <v>34972</v>
      </c>
      <c r="N42" s="28">
        <f t="shared" si="4"/>
        <v>1209</v>
      </c>
      <c r="O42" s="105">
        <f t="shared" si="5"/>
        <v>0.036</v>
      </c>
      <c r="P42" s="12"/>
    </row>
    <row r="43" spans="1:16" ht="15" customHeight="1">
      <c r="A43" s="136" t="s">
        <v>55</v>
      </c>
      <c r="B43" s="137"/>
      <c r="C43" s="137"/>
      <c r="D43" s="143"/>
      <c r="E43" s="143"/>
      <c r="F43" s="144"/>
      <c r="G43" s="143"/>
      <c r="H43" s="143"/>
      <c r="I43" s="143"/>
      <c r="J43" s="143"/>
      <c r="K43" s="143"/>
      <c r="L43" s="143"/>
      <c r="M43" s="143"/>
      <c r="N43" s="143"/>
      <c r="O43" s="138"/>
      <c r="P43" s="12"/>
    </row>
    <row r="44" spans="1:16" ht="15" customHeight="1">
      <c r="A44" s="104"/>
      <c r="B44" s="25" t="s">
        <v>8</v>
      </c>
      <c r="C44" s="25"/>
      <c r="D44" s="118"/>
      <c r="E44" s="28"/>
      <c r="F44" s="116"/>
      <c r="G44" s="27"/>
      <c r="H44" s="107"/>
      <c r="I44" s="106"/>
      <c r="J44" s="28"/>
      <c r="K44" s="28"/>
      <c r="L44" s="28"/>
      <c r="M44" s="107"/>
      <c r="N44" s="28"/>
      <c r="O44" s="105"/>
      <c r="P44" s="12"/>
    </row>
    <row r="45" spans="1:16" ht="15" customHeight="1">
      <c r="A45" s="104"/>
      <c r="B45" s="25"/>
      <c r="C45" s="25" t="s">
        <v>35</v>
      </c>
      <c r="D45" s="106">
        <v>20430</v>
      </c>
      <c r="E45" s="27">
        <v>170</v>
      </c>
      <c r="F45" s="116">
        <v>8091</v>
      </c>
      <c r="G45" s="27">
        <v>5910</v>
      </c>
      <c r="H45" s="107">
        <f t="shared" si="0"/>
        <v>34601</v>
      </c>
      <c r="I45" s="106">
        <v>21150</v>
      </c>
      <c r="J45" s="27">
        <v>170</v>
      </c>
      <c r="K45" s="27">
        <v>8478</v>
      </c>
      <c r="L45" s="28">
        <v>6123</v>
      </c>
      <c r="M45" s="107">
        <f>SUM(I45:L45)</f>
        <v>35921</v>
      </c>
      <c r="N45" s="28">
        <f>+M45-H45</f>
        <v>1320</v>
      </c>
      <c r="O45" s="105">
        <f>ROUND(+N45/H45,3)</f>
        <v>0.038</v>
      </c>
      <c r="P45" s="12"/>
    </row>
    <row r="46" spans="1:16" ht="15" customHeight="1">
      <c r="A46" s="104"/>
      <c r="B46" s="25"/>
      <c r="C46" s="25" t="s">
        <v>36</v>
      </c>
      <c r="D46" s="106">
        <v>23340</v>
      </c>
      <c r="E46" s="27">
        <v>170</v>
      </c>
      <c r="F46" s="125">
        <v>8091</v>
      </c>
      <c r="G46" s="109">
        <v>5910</v>
      </c>
      <c r="H46" s="110">
        <f t="shared" si="0"/>
        <v>37511</v>
      </c>
      <c r="I46" s="108">
        <v>24570</v>
      </c>
      <c r="J46" s="109">
        <v>170</v>
      </c>
      <c r="K46" s="109">
        <v>8478</v>
      </c>
      <c r="L46" s="111">
        <v>6123</v>
      </c>
      <c r="M46" s="110">
        <f aca="true" t="shared" si="6" ref="M46:M61">SUM(I46:L46)</f>
        <v>39341</v>
      </c>
      <c r="N46" s="111">
        <f>+M46-H46</f>
        <v>1830</v>
      </c>
      <c r="O46" s="112">
        <f>ROUND(+N46/H46,3)</f>
        <v>0.049</v>
      </c>
      <c r="P46" s="12"/>
    </row>
    <row r="47" spans="1:16" ht="15" customHeight="1">
      <c r="A47" s="113"/>
      <c r="B47" s="114" t="s">
        <v>13</v>
      </c>
      <c r="C47" s="114"/>
      <c r="D47" s="128"/>
      <c r="E47" s="115"/>
      <c r="F47" s="116"/>
      <c r="G47" s="27"/>
      <c r="H47" s="107"/>
      <c r="I47" s="106"/>
      <c r="J47" s="27"/>
      <c r="K47" s="27"/>
      <c r="L47" s="28"/>
      <c r="M47" s="107"/>
      <c r="N47" s="28"/>
      <c r="O47" s="105"/>
      <c r="P47" s="12"/>
    </row>
    <row r="48" spans="1:16" ht="15" customHeight="1">
      <c r="A48" s="104"/>
      <c r="B48" s="25"/>
      <c r="C48" s="25" t="s">
        <v>37</v>
      </c>
      <c r="D48" s="106">
        <v>18000</v>
      </c>
      <c r="E48" s="27">
        <v>161</v>
      </c>
      <c r="F48" s="116">
        <v>8091</v>
      </c>
      <c r="G48" s="27">
        <v>5910</v>
      </c>
      <c r="H48" s="107">
        <f t="shared" si="0"/>
        <v>32162</v>
      </c>
      <c r="I48" s="106">
        <v>18900</v>
      </c>
      <c r="J48" s="27">
        <v>170</v>
      </c>
      <c r="K48" s="27">
        <v>8478</v>
      </c>
      <c r="L48" s="28">
        <v>6123</v>
      </c>
      <c r="M48" s="107">
        <f t="shared" si="6"/>
        <v>33671</v>
      </c>
      <c r="N48" s="28">
        <f aca="true" t="shared" si="7" ref="N48:N53">+M48-H48</f>
        <v>1509</v>
      </c>
      <c r="O48" s="105">
        <f aca="true" t="shared" si="8" ref="O48:O53">ROUND(+N48/H48,3)</f>
        <v>0.047</v>
      </c>
      <c r="P48" s="12"/>
    </row>
    <row r="49" spans="1:16" ht="15" customHeight="1">
      <c r="A49" s="104"/>
      <c r="B49" s="25"/>
      <c r="C49" s="25" t="s">
        <v>38</v>
      </c>
      <c r="D49" s="106">
        <v>17250</v>
      </c>
      <c r="E49" s="27">
        <v>170</v>
      </c>
      <c r="F49" s="116">
        <v>8091</v>
      </c>
      <c r="G49" s="27">
        <v>5910</v>
      </c>
      <c r="H49" s="107">
        <f t="shared" si="0"/>
        <v>31421</v>
      </c>
      <c r="I49" s="106">
        <v>17850</v>
      </c>
      <c r="J49" s="27">
        <v>170</v>
      </c>
      <c r="K49" s="27">
        <v>8478</v>
      </c>
      <c r="L49" s="28">
        <v>6123</v>
      </c>
      <c r="M49" s="107">
        <f t="shared" si="6"/>
        <v>32621</v>
      </c>
      <c r="N49" s="28">
        <f t="shared" si="7"/>
        <v>1200</v>
      </c>
      <c r="O49" s="105">
        <f t="shared" si="8"/>
        <v>0.038</v>
      </c>
      <c r="P49" s="12"/>
    </row>
    <row r="50" spans="1:16" ht="15" customHeight="1">
      <c r="A50" s="104"/>
      <c r="B50" s="25"/>
      <c r="C50" s="25" t="s">
        <v>39</v>
      </c>
      <c r="D50" s="106">
        <v>23940</v>
      </c>
      <c r="E50" s="27">
        <v>170</v>
      </c>
      <c r="F50" s="116">
        <v>8091</v>
      </c>
      <c r="G50" s="27">
        <v>5910</v>
      </c>
      <c r="H50" s="107">
        <f t="shared" si="0"/>
        <v>38111</v>
      </c>
      <c r="I50" s="106">
        <v>26520</v>
      </c>
      <c r="J50" s="27">
        <v>170</v>
      </c>
      <c r="K50" s="27">
        <v>8478</v>
      </c>
      <c r="L50" s="28">
        <v>6123</v>
      </c>
      <c r="M50" s="107">
        <f t="shared" si="6"/>
        <v>41291</v>
      </c>
      <c r="N50" s="28">
        <f t="shared" si="7"/>
        <v>3180</v>
      </c>
      <c r="O50" s="105">
        <f t="shared" si="8"/>
        <v>0.083</v>
      </c>
      <c r="P50" s="12"/>
    </row>
    <row r="51" spans="1:16" ht="15" customHeight="1">
      <c r="A51" s="104"/>
      <c r="B51" s="25"/>
      <c r="C51" s="25" t="s">
        <v>40</v>
      </c>
      <c r="D51" s="106">
        <v>24360</v>
      </c>
      <c r="E51" s="27">
        <v>170</v>
      </c>
      <c r="F51" s="116">
        <v>8091</v>
      </c>
      <c r="G51" s="27">
        <v>5910</v>
      </c>
      <c r="H51" s="107">
        <f t="shared" si="0"/>
        <v>38531</v>
      </c>
      <c r="I51" s="106">
        <v>25590</v>
      </c>
      <c r="J51" s="27">
        <v>170</v>
      </c>
      <c r="K51" s="27">
        <v>8478</v>
      </c>
      <c r="L51" s="28">
        <v>6123</v>
      </c>
      <c r="M51" s="107">
        <f t="shared" si="6"/>
        <v>40361</v>
      </c>
      <c r="N51" s="28">
        <f t="shared" si="7"/>
        <v>1830</v>
      </c>
      <c r="O51" s="105">
        <f t="shared" si="8"/>
        <v>0.047</v>
      </c>
      <c r="P51" s="12"/>
    </row>
    <row r="52" spans="1:16" ht="15" customHeight="1">
      <c r="A52" s="104"/>
      <c r="B52" s="25"/>
      <c r="C52" s="25" t="s">
        <v>36</v>
      </c>
      <c r="D52" s="106">
        <v>29370</v>
      </c>
      <c r="E52" s="27">
        <v>170</v>
      </c>
      <c r="F52" s="116">
        <v>8091</v>
      </c>
      <c r="G52" s="27">
        <v>5910</v>
      </c>
      <c r="H52" s="107">
        <f t="shared" si="0"/>
        <v>43541</v>
      </c>
      <c r="I52" s="106">
        <v>29370</v>
      </c>
      <c r="J52" s="27">
        <v>170</v>
      </c>
      <c r="K52" s="27">
        <v>8478</v>
      </c>
      <c r="L52" s="28">
        <v>6123</v>
      </c>
      <c r="M52" s="107">
        <f t="shared" si="6"/>
        <v>44141</v>
      </c>
      <c r="N52" s="28">
        <f t="shared" si="7"/>
        <v>600</v>
      </c>
      <c r="O52" s="105">
        <f t="shared" si="8"/>
        <v>0.014</v>
      </c>
      <c r="P52" s="12"/>
    </row>
    <row r="53" spans="1:16" ht="15" customHeight="1">
      <c r="A53" s="104"/>
      <c r="B53" s="25"/>
      <c r="C53" s="25" t="s">
        <v>41</v>
      </c>
      <c r="D53" s="106">
        <v>10350</v>
      </c>
      <c r="E53" s="27">
        <v>170</v>
      </c>
      <c r="F53" s="125">
        <v>8091</v>
      </c>
      <c r="G53" s="109">
        <v>5910</v>
      </c>
      <c r="H53" s="110">
        <f t="shared" si="0"/>
        <v>24521</v>
      </c>
      <c r="I53" s="106">
        <v>10710</v>
      </c>
      <c r="J53" s="27">
        <v>170</v>
      </c>
      <c r="K53" s="27">
        <v>8478</v>
      </c>
      <c r="L53" s="28">
        <v>6123</v>
      </c>
      <c r="M53" s="110">
        <f t="shared" si="6"/>
        <v>25481</v>
      </c>
      <c r="N53" s="28">
        <f t="shared" si="7"/>
        <v>960</v>
      </c>
      <c r="O53" s="105">
        <f t="shared" si="8"/>
        <v>0.039</v>
      </c>
      <c r="P53" s="12"/>
    </row>
    <row r="54" spans="1:16" ht="15" customHeight="1">
      <c r="A54" s="113"/>
      <c r="B54" s="114" t="s">
        <v>42</v>
      </c>
      <c r="C54" s="114"/>
      <c r="D54" s="128"/>
      <c r="E54" s="115"/>
      <c r="F54" s="116"/>
      <c r="G54" s="27"/>
      <c r="H54" s="107"/>
      <c r="I54" s="128"/>
      <c r="J54" s="115"/>
      <c r="K54" s="115"/>
      <c r="L54" s="129"/>
      <c r="M54" s="107"/>
      <c r="N54" s="129"/>
      <c r="O54" s="130"/>
      <c r="P54" s="12"/>
    </row>
    <row r="55" spans="1:16" ht="15" customHeight="1">
      <c r="A55" s="104"/>
      <c r="B55" s="25"/>
      <c r="C55" s="25" t="s">
        <v>43</v>
      </c>
      <c r="D55" s="106">
        <v>76691</v>
      </c>
      <c r="E55" s="27">
        <v>170</v>
      </c>
      <c r="F55" s="116">
        <v>8091</v>
      </c>
      <c r="G55" s="27">
        <v>5910</v>
      </c>
      <c r="H55" s="107">
        <f t="shared" si="0"/>
        <v>90862</v>
      </c>
      <c r="I55" s="106">
        <v>82059</v>
      </c>
      <c r="J55" s="27">
        <v>170</v>
      </c>
      <c r="K55" s="27">
        <v>8478</v>
      </c>
      <c r="L55" s="28">
        <v>6123</v>
      </c>
      <c r="M55" s="107">
        <f t="shared" si="6"/>
        <v>96830</v>
      </c>
      <c r="N55" s="28">
        <f aca="true" t="shared" si="9" ref="N55:N61">+M55-H55</f>
        <v>5968</v>
      </c>
      <c r="O55" s="105">
        <f aca="true" t="shared" si="10" ref="O55:O61">ROUND(+N55/H55,3)</f>
        <v>0.066</v>
      </c>
      <c r="P55" s="12"/>
    </row>
    <row r="56" spans="1:16" ht="15" customHeight="1">
      <c r="A56" s="104"/>
      <c r="B56" s="25"/>
      <c r="C56" s="25" t="s">
        <v>58</v>
      </c>
      <c r="D56" s="106">
        <v>23373</v>
      </c>
      <c r="E56" s="27">
        <v>23372</v>
      </c>
      <c r="F56" s="116">
        <v>8091</v>
      </c>
      <c r="G56" s="27">
        <v>5910</v>
      </c>
      <c r="H56" s="107">
        <f t="shared" si="0"/>
        <v>60746</v>
      </c>
      <c r="I56" s="106">
        <v>25009</v>
      </c>
      <c r="J56" s="27">
        <v>24996</v>
      </c>
      <c r="K56" s="27">
        <v>8478</v>
      </c>
      <c r="L56" s="28">
        <v>6123</v>
      </c>
      <c r="M56" s="107">
        <f t="shared" si="6"/>
        <v>64606</v>
      </c>
      <c r="N56" s="28">
        <f t="shared" si="9"/>
        <v>3860</v>
      </c>
      <c r="O56" s="105">
        <f t="shared" si="10"/>
        <v>0.064</v>
      </c>
      <c r="P56" s="12"/>
    </row>
    <row r="57" spans="1:16" ht="15" customHeight="1">
      <c r="A57" s="104"/>
      <c r="B57" s="25"/>
      <c r="C57" s="25" t="s">
        <v>44</v>
      </c>
      <c r="D57" s="106">
        <v>42113</v>
      </c>
      <c r="E57" s="27">
        <v>170</v>
      </c>
      <c r="F57" s="116">
        <v>8091</v>
      </c>
      <c r="G57" s="27">
        <v>5910</v>
      </c>
      <c r="H57" s="107">
        <f t="shared" si="0"/>
        <v>56284</v>
      </c>
      <c r="I57" s="106">
        <v>46114</v>
      </c>
      <c r="J57" s="27">
        <v>170</v>
      </c>
      <c r="K57" s="27">
        <v>8478</v>
      </c>
      <c r="L57" s="28">
        <v>6123</v>
      </c>
      <c r="M57" s="107">
        <f t="shared" si="6"/>
        <v>60885</v>
      </c>
      <c r="N57" s="28">
        <f t="shared" si="9"/>
        <v>4601</v>
      </c>
      <c r="O57" s="105">
        <f t="shared" si="10"/>
        <v>0.082</v>
      </c>
      <c r="P57" s="12"/>
    </row>
    <row r="58" spans="1:16" ht="15" customHeight="1">
      <c r="A58" s="104"/>
      <c r="B58" s="25"/>
      <c r="C58" s="25" t="s">
        <v>59</v>
      </c>
      <c r="D58" s="106">
        <v>18676</v>
      </c>
      <c r="E58" s="27">
        <v>23278</v>
      </c>
      <c r="F58" s="116">
        <v>8091</v>
      </c>
      <c r="G58" s="27">
        <v>5910</v>
      </c>
      <c r="H58" s="107">
        <f t="shared" si="0"/>
        <v>55955</v>
      </c>
      <c r="I58" s="106">
        <v>20450</v>
      </c>
      <c r="J58" s="27">
        <v>25473</v>
      </c>
      <c r="K58" s="27">
        <v>8478</v>
      </c>
      <c r="L58" s="28">
        <v>6123</v>
      </c>
      <c r="M58" s="107">
        <f t="shared" si="6"/>
        <v>60524</v>
      </c>
      <c r="N58" s="28">
        <f t="shared" si="9"/>
        <v>4569</v>
      </c>
      <c r="O58" s="105">
        <f t="shared" si="10"/>
        <v>0.082</v>
      </c>
      <c r="P58" s="12"/>
    </row>
    <row r="59" spans="1:16" ht="15" customHeight="1">
      <c r="A59" s="104"/>
      <c r="B59" s="25"/>
      <c r="C59" s="25" t="s">
        <v>45</v>
      </c>
      <c r="D59" s="131">
        <v>24420</v>
      </c>
      <c r="E59" s="132">
        <v>170</v>
      </c>
      <c r="F59" s="116">
        <v>8091</v>
      </c>
      <c r="G59" s="27">
        <v>5910</v>
      </c>
      <c r="H59" s="107">
        <f t="shared" si="0"/>
        <v>38591</v>
      </c>
      <c r="I59" s="106">
        <v>24600</v>
      </c>
      <c r="J59" s="27">
        <v>170</v>
      </c>
      <c r="K59" s="27">
        <v>8478</v>
      </c>
      <c r="L59" s="28">
        <v>6123</v>
      </c>
      <c r="M59" s="107">
        <f t="shared" si="6"/>
        <v>39371</v>
      </c>
      <c r="N59" s="28">
        <f t="shared" si="9"/>
        <v>780</v>
      </c>
      <c r="O59" s="105">
        <f t="shared" si="10"/>
        <v>0.02</v>
      </c>
      <c r="P59" s="12"/>
    </row>
    <row r="60" spans="1:16" ht="15" customHeight="1">
      <c r="A60" s="104"/>
      <c r="B60" s="25"/>
      <c r="C60" s="25" t="s">
        <v>46</v>
      </c>
      <c r="D60" s="106">
        <v>29370</v>
      </c>
      <c r="E60" s="27">
        <v>170</v>
      </c>
      <c r="F60" s="116">
        <v>8091</v>
      </c>
      <c r="G60" s="27">
        <v>5910</v>
      </c>
      <c r="H60" s="107">
        <f t="shared" si="0"/>
        <v>43541</v>
      </c>
      <c r="I60" s="106">
        <v>29370</v>
      </c>
      <c r="J60" s="27">
        <v>170</v>
      </c>
      <c r="K60" s="27">
        <v>8478</v>
      </c>
      <c r="L60" s="28">
        <v>6123</v>
      </c>
      <c r="M60" s="107">
        <f t="shared" si="6"/>
        <v>44141</v>
      </c>
      <c r="N60" s="28">
        <f t="shared" si="9"/>
        <v>600</v>
      </c>
      <c r="O60" s="105">
        <f t="shared" si="10"/>
        <v>0.014</v>
      </c>
      <c r="P60" s="12"/>
    </row>
    <row r="61" spans="1:16" ht="15" customHeight="1" thickBot="1">
      <c r="A61" s="126"/>
      <c r="B61" s="127"/>
      <c r="C61" s="127" t="s">
        <v>47</v>
      </c>
      <c r="D61" s="133">
        <v>28848</v>
      </c>
      <c r="E61" s="122">
        <v>170</v>
      </c>
      <c r="F61" s="121">
        <v>8091</v>
      </c>
      <c r="G61" s="122">
        <v>5910</v>
      </c>
      <c r="H61" s="123">
        <f t="shared" si="0"/>
        <v>43019</v>
      </c>
      <c r="I61" s="133">
        <v>29568</v>
      </c>
      <c r="J61" s="122">
        <v>170</v>
      </c>
      <c r="K61" s="122">
        <v>8478</v>
      </c>
      <c r="L61" s="120">
        <v>6123</v>
      </c>
      <c r="M61" s="123">
        <f t="shared" si="6"/>
        <v>44339</v>
      </c>
      <c r="N61" s="120">
        <f t="shared" si="9"/>
        <v>1320</v>
      </c>
      <c r="O61" s="124">
        <f t="shared" si="10"/>
        <v>0.031</v>
      </c>
      <c r="P61" s="12"/>
    </row>
    <row r="62" spans="1:26" ht="13.5" customHeight="1">
      <c r="A62" s="13"/>
      <c r="B62" s="13"/>
      <c r="C62" s="13"/>
      <c r="D62" s="14"/>
      <c r="E62" s="14"/>
      <c r="F62" s="14"/>
      <c r="G62" s="15"/>
      <c r="H62" s="15"/>
      <c r="I62" s="15"/>
      <c r="J62" s="15"/>
      <c r="K62" s="14"/>
      <c r="L62" s="15"/>
      <c r="M62" s="15"/>
      <c r="N62" s="15"/>
      <c r="O62" s="15"/>
      <c r="P62" s="15"/>
      <c r="Q62" s="16"/>
      <c r="Y62" s="7"/>
      <c r="Z62" s="7"/>
    </row>
    <row r="63" spans="1:26" s="21" customFormat="1" ht="13.5" customHeight="1">
      <c r="A63" s="17"/>
      <c r="B63" s="95" t="s">
        <v>48</v>
      </c>
      <c r="C63" s="95"/>
      <c r="D63" s="96"/>
      <c r="E63" s="96"/>
      <c r="F63" s="96"/>
      <c r="G63" s="97"/>
      <c r="H63" s="97"/>
      <c r="I63" s="97"/>
      <c r="J63" s="97"/>
      <c r="K63" s="96"/>
      <c r="L63" s="97"/>
      <c r="M63" s="97"/>
      <c r="N63" s="97"/>
      <c r="O63" s="97"/>
      <c r="P63" s="18"/>
      <c r="Q63" s="19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22" customFormat="1" ht="13.5" customHeight="1">
      <c r="A64" s="25"/>
      <c r="B64" s="98"/>
      <c r="C64" s="99" t="s">
        <v>52</v>
      </c>
      <c r="D64" s="100"/>
      <c r="E64" s="100"/>
      <c r="F64" s="100"/>
      <c r="G64" s="101"/>
      <c r="H64" s="101"/>
      <c r="I64" s="101"/>
      <c r="J64" s="101"/>
      <c r="K64" s="100"/>
      <c r="L64" s="101"/>
      <c r="M64" s="101"/>
      <c r="N64" s="101"/>
      <c r="O64" s="101"/>
      <c r="P64" s="28"/>
      <c r="Q64" s="29"/>
      <c r="R64" s="24"/>
      <c r="S64" s="24"/>
      <c r="T64" s="24"/>
      <c r="U64" s="24"/>
      <c r="V64" s="24"/>
      <c r="W64" s="24"/>
      <c r="X64" s="24"/>
      <c r="Y64" s="24"/>
      <c r="Z64" s="24"/>
    </row>
    <row r="65" spans="2:26" s="22" customFormat="1" ht="24.75" customHeight="1">
      <c r="B65" s="102"/>
      <c r="C65" s="146" t="s">
        <v>64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Q65" s="23"/>
      <c r="R65" s="24"/>
      <c r="S65" s="24"/>
      <c r="T65" s="24"/>
      <c r="U65" s="24"/>
      <c r="V65" s="24"/>
      <c r="W65" s="24"/>
      <c r="X65" s="24"/>
      <c r="Y65" s="24"/>
      <c r="Z65" s="24"/>
    </row>
    <row r="66" spans="2:26" s="22" customFormat="1" ht="13.5" customHeight="1">
      <c r="B66" s="102"/>
      <c r="C66" s="102" t="s">
        <v>53</v>
      </c>
      <c r="D66" s="102"/>
      <c r="E66" s="102"/>
      <c r="F66" s="102"/>
      <c r="G66" s="102"/>
      <c r="H66" s="102"/>
      <c r="I66" s="103"/>
      <c r="J66" s="102"/>
      <c r="K66" s="102"/>
      <c r="L66" s="102"/>
      <c r="M66" s="102"/>
      <c r="N66" s="102"/>
      <c r="O66" s="103"/>
      <c r="Q66" s="23"/>
      <c r="R66" s="24"/>
      <c r="S66" s="24"/>
      <c r="T66" s="24"/>
      <c r="U66" s="24"/>
      <c r="V66" s="24"/>
      <c r="W66" s="24"/>
      <c r="X66" s="24"/>
      <c r="Y66" s="24"/>
      <c r="Z66" s="24"/>
    </row>
    <row r="67" spans="2:26" s="22" customFormat="1" ht="13.5" customHeight="1">
      <c r="B67" s="102"/>
      <c r="C67" s="102" t="s">
        <v>66</v>
      </c>
      <c r="D67" s="102"/>
      <c r="E67" s="102"/>
      <c r="F67" s="102"/>
      <c r="G67" s="102"/>
      <c r="H67" s="102"/>
      <c r="I67" s="103"/>
      <c r="J67" s="102"/>
      <c r="K67" s="102"/>
      <c r="L67" s="102"/>
      <c r="M67" s="102"/>
      <c r="N67" s="102"/>
      <c r="O67" s="103"/>
      <c r="Q67" s="23"/>
      <c r="R67" s="24"/>
      <c r="S67" s="24"/>
      <c r="T67" s="24"/>
      <c r="U67" s="24"/>
      <c r="V67" s="24"/>
      <c r="W67" s="24"/>
      <c r="X67" s="24"/>
      <c r="Y67" s="24"/>
      <c r="Z67" s="24"/>
    </row>
    <row r="68" spans="2:15" ht="13.5" customHeight="1">
      <c r="B68" s="102"/>
      <c r="C68" s="102" t="s">
        <v>65</v>
      </c>
      <c r="D68" s="102"/>
      <c r="E68" s="102"/>
      <c r="F68" s="102"/>
      <c r="G68" s="102"/>
      <c r="H68" s="103"/>
      <c r="I68" s="102"/>
      <c r="J68" s="102"/>
      <c r="K68" s="102"/>
      <c r="L68" s="102"/>
      <c r="M68" s="103"/>
      <c r="N68" s="102"/>
      <c r="O68" s="103"/>
    </row>
    <row r="69" spans="2:15" ht="13.5" customHeight="1">
      <c r="B69" s="102"/>
      <c r="C69" s="102"/>
      <c r="D69" s="102"/>
      <c r="E69" s="102"/>
      <c r="F69" s="102"/>
      <c r="G69" s="102"/>
      <c r="H69" s="103"/>
      <c r="I69" s="102"/>
      <c r="J69" s="102"/>
      <c r="K69" s="102"/>
      <c r="L69" s="102"/>
      <c r="M69" s="103"/>
      <c r="N69" s="102"/>
      <c r="O69" s="103"/>
    </row>
  </sheetData>
  <sheetProtection/>
  <mergeCells count="3">
    <mergeCell ref="D4:H4"/>
    <mergeCell ref="I4:M4"/>
    <mergeCell ref="C65:O65"/>
  </mergeCells>
  <printOptions/>
  <pageMargins left="0.5" right="0.5" top="0.5" bottom="0.5" header="0.3" footer="0.3"/>
  <pageSetup fitToHeight="1" fitToWidth="1" horizontalDpi="600" verticalDpi="600" orientation="portrait" scale="6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O'Connell</dc:creator>
  <cp:keywords/>
  <dc:description/>
  <cp:lastModifiedBy>Jill Taylor</cp:lastModifiedBy>
  <cp:lastPrinted>2011-10-05T21:29:28Z</cp:lastPrinted>
  <dcterms:created xsi:type="dcterms:W3CDTF">2010-03-02T23:01:52Z</dcterms:created>
  <dcterms:modified xsi:type="dcterms:W3CDTF">2013-07-16T22:20:52Z</dcterms:modified>
  <cp:category/>
  <cp:version/>
  <cp:contentType/>
  <cp:contentStatus/>
</cp:coreProperties>
</file>