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Tuition and Fees\"/>
    </mc:Choice>
  </mc:AlternateContent>
  <bookViews>
    <workbookView xWindow="0" yWindow="0" windowWidth="28800" windowHeight="11700" tabRatio="599"/>
  </bookViews>
  <sheets>
    <sheet name="Resident" sheetId="2" r:id="rId1"/>
    <sheet name="Resident Part-Time" sheetId="12" r:id="rId2"/>
    <sheet name="Non-Resident" sheetId="10" r:id="rId3"/>
    <sheet name="Non-Resident Part-Time" sheetId="11" r:id="rId4"/>
  </sheets>
  <definedNames>
    <definedName name="_xlnm.Print_Area" localSheetId="2">'Non-Resident'!$A$1:$O$107</definedName>
    <definedName name="_xlnm.Print_Area" localSheetId="3">'Non-Resident Part-Time'!$A$1:$O$106</definedName>
    <definedName name="_xlnm.Print_Area" localSheetId="0">Resident!$A$1:$O$99</definedName>
    <definedName name="_xlnm.Print_Area" localSheetId="1">'Resident Part-Time'!$A$1:$O$98</definedName>
    <definedName name="_xlnm.Print_Titles" localSheetId="2">'Non-Resident'!$1:$7</definedName>
    <definedName name="_xlnm.Print_Titles" localSheetId="3">'Non-Resident Part-Time'!$1:$7</definedName>
    <definedName name="_xlnm.Print_Titles" localSheetId="0">Resident!$1:$7</definedName>
    <definedName name="_xlnm.Print_Titles" localSheetId="1">'Resident Part-Time'!$1:$7</definedName>
  </definedNames>
  <calcPr calcId="162913"/>
</workbook>
</file>

<file path=xl/calcChain.xml><?xml version="1.0" encoding="utf-8"?>
<calcChain xmlns="http://schemas.openxmlformats.org/spreadsheetml/2006/main">
  <c r="F46" i="11" l="1"/>
  <c r="F47" i="11"/>
  <c r="F45" i="11"/>
  <c r="K46" i="10"/>
  <c r="K47" i="10"/>
  <c r="K45" i="10"/>
  <c r="F46" i="10"/>
  <c r="F47" i="10"/>
  <c r="F45" i="10"/>
  <c r="F39" i="12"/>
  <c r="F40" i="12"/>
  <c r="F41" i="12"/>
  <c r="F38" i="12"/>
  <c r="M95" i="10" l="1"/>
  <c r="M94" i="10"/>
  <c r="M93" i="10"/>
  <c r="M35" i="2" l="1"/>
  <c r="M34" i="2"/>
  <c r="M33" i="2"/>
  <c r="M32" i="2"/>
  <c r="L35" i="12"/>
  <c r="K35" i="12"/>
  <c r="L34" i="12"/>
  <c r="K34" i="12"/>
  <c r="L33" i="12"/>
  <c r="K33" i="12"/>
  <c r="L32" i="12"/>
  <c r="K32" i="12"/>
  <c r="M32" i="12" s="1"/>
  <c r="M42" i="11"/>
  <c r="M41" i="11"/>
  <c r="M40" i="11"/>
  <c r="M39" i="11"/>
  <c r="M42" i="10"/>
  <c r="M41" i="10"/>
  <c r="M40" i="10"/>
  <c r="M39" i="10"/>
  <c r="M33" i="12" l="1"/>
  <c r="M34" i="12"/>
  <c r="M35" i="12"/>
  <c r="J63" i="10" l="1"/>
  <c r="J44" i="2" l="1"/>
  <c r="J45" i="2" s="1"/>
  <c r="J46" i="2" s="1"/>
  <c r="J47" i="2" s="1"/>
  <c r="I19" i="2" l="1"/>
  <c r="K11" i="11" l="1"/>
  <c r="L11" i="11"/>
  <c r="K12" i="11"/>
  <c r="L12" i="11"/>
  <c r="K13" i="11"/>
  <c r="L13" i="11"/>
  <c r="K14" i="11"/>
  <c r="L14" i="11"/>
  <c r="K16" i="11"/>
  <c r="L16" i="11"/>
  <c r="K17" i="11"/>
  <c r="L17" i="11"/>
  <c r="K18" i="11"/>
  <c r="L18" i="11"/>
  <c r="K19" i="11"/>
  <c r="L19" i="11"/>
  <c r="K20" i="11"/>
  <c r="L20" i="11"/>
  <c r="K22" i="11"/>
  <c r="L22" i="11"/>
  <c r="K23" i="11"/>
  <c r="L23" i="11"/>
  <c r="K24" i="11"/>
  <c r="L24" i="11"/>
  <c r="K25" i="11"/>
  <c r="L25" i="11"/>
  <c r="K26" i="11"/>
  <c r="L26" i="11"/>
  <c r="K27" i="11"/>
  <c r="L27" i="11"/>
  <c r="K28" i="11"/>
  <c r="L28" i="11"/>
  <c r="K29" i="11"/>
  <c r="L29" i="11"/>
  <c r="K30" i="11"/>
  <c r="L30" i="11"/>
  <c r="K31" i="11"/>
  <c r="L31" i="11"/>
  <c r="K32" i="11"/>
  <c r="L32" i="11"/>
  <c r="K33" i="11"/>
  <c r="L33" i="11"/>
  <c r="K34" i="11"/>
  <c r="L34" i="11"/>
  <c r="K35" i="11"/>
  <c r="L35" i="11"/>
  <c r="K36" i="11"/>
  <c r="L36" i="11"/>
  <c r="K37" i="11"/>
  <c r="L37" i="11"/>
  <c r="K38" i="11"/>
  <c r="L38" i="11" s="1"/>
  <c r="K45" i="11"/>
  <c r="L45" i="11"/>
  <c r="K46" i="11"/>
  <c r="L46" i="11"/>
  <c r="K47" i="11"/>
  <c r="L47" i="11"/>
  <c r="K49" i="11"/>
  <c r="L49" i="11"/>
  <c r="K50" i="11"/>
  <c r="L50" i="11"/>
  <c r="K51" i="11"/>
  <c r="L51" i="11"/>
  <c r="K52" i="11"/>
  <c r="L52" i="11"/>
  <c r="K55" i="11"/>
  <c r="L55" i="11"/>
  <c r="K56" i="11"/>
  <c r="L56" i="11"/>
  <c r="K57" i="11"/>
  <c r="L57" i="11"/>
  <c r="K59" i="11"/>
  <c r="L59" i="11"/>
  <c r="K60" i="11"/>
  <c r="L60" i="11"/>
  <c r="K61" i="11"/>
  <c r="L61" i="11"/>
  <c r="K63" i="11"/>
  <c r="L63" i="11"/>
  <c r="K64" i="11"/>
  <c r="L64" i="11"/>
  <c r="K65" i="11"/>
  <c r="L65" i="11"/>
  <c r="K66" i="11"/>
  <c r="L66" i="11"/>
  <c r="K67" i="11"/>
  <c r="L67" i="11"/>
  <c r="K68" i="11"/>
  <c r="L68" i="11"/>
  <c r="K69" i="11"/>
  <c r="L69" i="11"/>
  <c r="K70" i="11"/>
  <c r="L70" i="11"/>
  <c r="K73" i="11"/>
  <c r="L73" i="11"/>
  <c r="K74" i="11"/>
  <c r="L74" i="11"/>
  <c r="K76" i="11"/>
  <c r="M76" i="11" s="1"/>
  <c r="L76" i="11"/>
  <c r="K77" i="11"/>
  <c r="L77" i="11"/>
  <c r="K78" i="11"/>
  <c r="L78" i="11"/>
  <c r="K79" i="11"/>
  <c r="L79" i="11"/>
  <c r="K80" i="11"/>
  <c r="L80" i="11"/>
  <c r="K81" i="11"/>
  <c r="L81" i="11"/>
  <c r="K82" i="11"/>
  <c r="L82" i="11"/>
  <c r="K83" i="11"/>
  <c r="L83" i="11"/>
  <c r="K84" i="11"/>
  <c r="L84" i="11"/>
  <c r="K85" i="11"/>
  <c r="L85" i="11"/>
  <c r="K86" i="11"/>
  <c r="L86" i="11"/>
  <c r="K87" i="11"/>
  <c r="L87" i="11"/>
  <c r="K88" i="11"/>
  <c r="L88" i="11"/>
  <c r="K89" i="11"/>
  <c r="L89" i="11"/>
  <c r="K90" i="11"/>
  <c r="L90" i="11"/>
  <c r="L10" i="11"/>
  <c r="K10" i="11"/>
  <c r="L11" i="12" l="1"/>
  <c r="L12" i="12"/>
  <c r="L13" i="12"/>
  <c r="L14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8" i="12"/>
  <c r="L39" i="12"/>
  <c r="L40" i="12"/>
  <c r="L41" i="12"/>
  <c r="L43" i="12"/>
  <c r="L44" i="12"/>
  <c r="L45" i="12"/>
  <c r="L46" i="12"/>
  <c r="L47" i="12"/>
  <c r="L50" i="12"/>
  <c r="L51" i="12"/>
  <c r="L52" i="12"/>
  <c r="L54" i="12"/>
  <c r="L55" i="12"/>
  <c r="L56" i="12"/>
  <c r="L57" i="12"/>
  <c r="L58" i="12"/>
  <c r="L59" i="12"/>
  <c r="L61" i="12"/>
  <c r="L64" i="12"/>
  <c r="L65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10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5" i="12"/>
  <c r="K64" i="12"/>
  <c r="K61" i="12"/>
  <c r="K59" i="12"/>
  <c r="K58" i="12"/>
  <c r="K57" i="12"/>
  <c r="K56" i="12"/>
  <c r="K55" i="12"/>
  <c r="K54" i="12"/>
  <c r="K52" i="12"/>
  <c r="K51" i="12"/>
  <c r="K50" i="12"/>
  <c r="K47" i="12"/>
  <c r="K46" i="12"/>
  <c r="K45" i="12"/>
  <c r="K44" i="12"/>
  <c r="K43" i="12"/>
  <c r="K41" i="12"/>
  <c r="K40" i="12"/>
  <c r="K39" i="12"/>
  <c r="K38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1" i="12"/>
  <c r="K12" i="12"/>
  <c r="K13" i="12"/>
  <c r="K14" i="12"/>
  <c r="K10" i="12"/>
  <c r="G90" i="11" l="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4" i="11"/>
  <c r="G73" i="11"/>
  <c r="G70" i="11"/>
  <c r="G69" i="11"/>
  <c r="G68" i="11"/>
  <c r="G67" i="11"/>
  <c r="G66" i="11"/>
  <c r="G65" i="11"/>
  <c r="G64" i="11"/>
  <c r="G63" i="11"/>
  <c r="G61" i="11"/>
  <c r="G60" i="11"/>
  <c r="G59" i="11"/>
  <c r="G57" i="11"/>
  <c r="G56" i="11"/>
  <c r="G55" i="11"/>
  <c r="G52" i="11"/>
  <c r="G51" i="11"/>
  <c r="G50" i="11"/>
  <c r="G49" i="11"/>
  <c r="G47" i="11"/>
  <c r="G46" i="11"/>
  <c r="G45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0" i="11"/>
  <c r="G19" i="11"/>
  <c r="G18" i="11"/>
  <c r="G17" i="11"/>
  <c r="G16" i="11"/>
  <c r="G14" i="11"/>
  <c r="G13" i="11"/>
  <c r="G12" i="11"/>
  <c r="G11" i="11"/>
  <c r="H90" i="11" l="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4" i="11"/>
  <c r="H73" i="11"/>
  <c r="H70" i="11"/>
  <c r="H69" i="11"/>
  <c r="H68" i="11"/>
  <c r="H67" i="11"/>
  <c r="H66" i="11"/>
  <c r="H65" i="11"/>
  <c r="H64" i="11"/>
  <c r="H63" i="11"/>
  <c r="H61" i="11"/>
  <c r="H60" i="11"/>
  <c r="H59" i="11"/>
  <c r="H57" i="11"/>
  <c r="H56" i="11"/>
  <c r="H55" i="11"/>
  <c r="H52" i="11"/>
  <c r="H51" i="11"/>
  <c r="H50" i="11"/>
  <c r="H49" i="11"/>
  <c r="H47" i="11"/>
  <c r="H46" i="11"/>
  <c r="H45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0" i="11"/>
  <c r="H19" i="11"/>
  <c r="H18" i="11"/>
  <c r="H17" i="11"/>
  <c r="H16" i="11"/>
  <c r="H14" i="11"/>
  <c r="H13" i="11"/>
  <c r="H12" i="11"/>
  <c r="H11" i="11"/>
  <c r="H10" i="11"/>
  <c r="H97" i="10"/>
  <c r="H96" i="10"/>
  <c r="H95" i="10"/>
  <c r="H94" i="10"/>
  <c r="H93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4" i="10"/>
  <c r="H73" i="10"/>
  <c r="H70" i="10"/>
  <c r="H69" i="10"/>
  <c r="H68" i="10"/>
  <c r="H67" i="10"/>
  <c r="H66" i="10"/>
  <c r="H65" i="10"/>
  <c r="H64" i="10"/>
  <c r="H63" i="10"/>
  <c r="H61" i="10"/>
  <c r="H60" i="10"/>
  <c r="H59" i="10"/>
  <c r="E57" i="10"/>
  <c r="H57" i="10" s="1"/>
  <c r="E56" i="10"/>
  <c r="H56" i="10" s="1"/>
  <c r="E55" i="10"/>
  <c r="H55" i="10" s="1"/>
  <c r="H52" i="10"/>
  <c r="H51" i="10"/>
  <c r="H50" i="10"/>
  <c r="H49" i="10"/>
  <c r="H47" i="10"/>
  <c r="H46" i="10"/>
  <c r="H45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0" i="10"/>
  <c r="H19" i="10"/>
  <c r="H18" i="10"/>
  <c r="H17" i="10"/>
  <c r="H16" i="10"/>
  <c r="H14" i="10"/>
  <c r="H13" i="10"/>
  <c r="H12" i="10"/>
  <c r="H11" i="10"/>
  <c r="H10" i="10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1" i="12"/>
  <c r="H59" i="12"/>
  <c r="H58" i="12"/>
  <c r="H57" i="12"/>
  <c r="H56" i="12"/>
  <c r="H55" i="12"/>
  <c r="H54" i="12"/>
  <c r="H52" i="12"/>
  <c r="H51" i="12"/>
  <c r="H50" i="12"/>
  <c r="H47" i="12"/>
  <c r="H46" i="12"/>
  <c r="H45" i="12"/>
  <c r="H44" i="12"/>
  <c r="H43" i="12"/>
  <c r="H41" i="12"/>
  <c r="H40" i="12"/>
  <c r="H39" i="12"/>
  <c r="H38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4" i="12"/>
  <c r="H13" i="12"/>
  <c r="H12" i="12"/>
  <c r="H11" i="12"/>
  <c r="H10" i="12"/>
  <c r="H88" i="2"/>
  <c r="H87" i="2"/>
  <c r="H86" i="2"/>
  <c r="H85" i="2"/>
  <c r="H84" i="2"/>
  <c r="H83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5" i="2"/>
  <c r="H64" i="2"/>
  <c r="H61" i="2"/>
  <c r="H59" i="2"/>
  <c r="H58" i="2"/>
  <c r="H57" i="2"/>
  <c r="H56" i="2"/>
  <c r="H55" i="2"/>
  <c r="H54" i="2"/>
  <c r="H52" i="2"/>
  <c r="H51" i="2"/>
  <c r="H50" i="2"/>
  <c r="H47" i="2"/>
  <c r="H46" i="2"/>
  <c r="H45" i="2"/>
  <c r="H44" i="2"/>
  <c r="H43" i="2"/>
  <c r="H41" i="2"/>
  <c r="H40" i="2"/>
  <c r="H39" i="2"/>
  <c r="H38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M38" i="10" l="1"/>
  <c r="M23" i="2" l="1"/>
  <c r="N23" i="2" l="1"/>
  <c r="M52" i="10" l="1"/>
  <c r="N52" i="10" s="1"/>
  <c r="O52" i="10" s="1"/>
  <c r="M52" i="11"/>
  <c r="M47" i="12"/>
  <c r="M47" i="2"/>
  <c r="M90" i="11" l="1"/>
  <c r="M91" i="10"/>
  <c r="M81" i="12"/>
  <c r="M81" i="2"/>
  <c r="N81" i="2" s="1"/>
  <c r="O81" i="2" l="1"/>
  <c r="N91" i="10"/>
  <c r="O91" i="10" s="1"/>
  <c r="N90" i="11"/>
  <c r="O90" i="11" s="1"/>
  <c r="N81" i="12"/>
  <c r="O81" i="12" l="1"/>
  <c r="M50" i="2"/>
  <c r="N50" i="2" s="1"/>
  <c r="O50" i="2" s="1"/>
  <c r="M51" i="2"/>
  <c r="N51" i="2" s="1"/>
  <c r="O51" i="2" s="1"/>
  <c r="M38" i="11" l="1"/>
  <c r="N38" i="11" s="1"/>
  <c r="O38" i="11" s="1"/>
  <c r="N38" i="10"/>
  <c r="O38" i="10" s="1"/>
  <c r="M31" i="12" l="1"/>
  <c r="M31" i="2"/>
  <c r="N31" i="12" l="1"/>
  <c r="O31" i="12" s="1"/>
  <c r="N31" i="2"/>
  <c r="O31" i="2" s="1"/>
  <c r="M61" i="11" l="1"/>
  <c r="M60" i="11"/>
  <c r="M59" i="11"/>
  <c r="M61" i="10"/>
  <c r="M60" i="10"/>
  <c r="M59" i="10"/>
  <c r="N60" i="11" l="1"/>
  <c r="O60" i="11" s="1"/>
  <c r="N61" i="11"/>
  <c r="O61" i="11" s="1"/>
  <c r="N59" i="11"/>
  <c r="O59" i="11" s="1"/>
  <c r="N59" i="10"/>
  <c r="O59" i="10" s="1"/>
  <c r="N61" i="10"/>
  <c r="O61" i="10" s="1"/>
  <c r="N60" i="10"/>
  <c r="O60" i="10" s="1"/>
  <c r="M89" i="11" l="1"/>
  <c r="M88" i="11"/>
  <c r="M87" i="11"/>
  <c r="M86" i="11"/>
  <c r="M85" i="11"/>
  <c r="M84" i="11"/>
  <c r="M83" i="11"/>
  <c r="M82" i="11"/>
  <c r="M81" i="11"/>
  <c r="M80" i="11"/>
  <c r="M79" i="11"/>
  <c r="M78" i="11"/>
  <c r="M77" i="11"/>
  <c r="M74" i="11"/>
  <c r="M73" i="11"/>
  <c r="M70" i="11"/>
  <c r="M69" i="11"/>
  <c r="M68" i="11"/>
  <c r="M67" i="11"/>
  <c r="M66" i="11"/>
  <c r="M65" i="11"/>
  <c r="M64" i="11"/>
  <c r="M63" i="11"/>
  <c r="M57" i="11"/>
  <c r="M56" i="11"/>
  <c r="M55" i="11"/>
  <c r="M97" i="10"/>
  <c r="M96" i="10"/>
  <c r="M90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89" i="10"/>
  <c r="M74" i="10"/>
  <c r="M73" i="10"/>
  <c r="M70" i="10"/>
  <c r="M69" i="10"/>
  <c r="M68" i="10"/>
  <c r="M67" i="10"/>
  <c r="M66" i="10"/>
  <c r="M65" i="10"/>
  <c r="M64" i="10"/>
  <c r="M63" i="10"/>
  <c r="M57" i="10"/>
  <c r="M56" i="10"/>
  <c r="M55" i="10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5" i="12"/>
  <c r="M64" i="12"/>
  <c r="M61" i="12"/>
  <c r="M59" i="12"/>
  <c r="M58" i="12"/>
  <c r="M57" i="12"/>
  <c r="M56" i="12"/>
  <c r="M55" i="12"/>
  <c r="M54" i="12"/>
  <c r="M52" i="12"/>
  <c r="M51" i="12"/>
  <c r="M50" i="12"/>
  <c r="M88" i="2"/>
  <c r="M86" i="2"/>
  <c r="M85" i="2"/>
  <c r="M84" i="2"/>
  <c r="M83" i="2"/>
  <c r="M80" i="2"/>
  <c r="M79" i="2"/>
  <c r="M78" i="2"/>
  <c r="M77" i="2"/>
  <c r="M76" i="2"/>
  <c r="M75" i="2"/>
  <c r="M74" i="2"/>
  <c r="M72" i="2"/>
  <c r="M71" i="2"/>
  <c r="M70" i="2"/>
  <c r="M69" i="2"/>
  <c r="M68" i="2"/>
  <c r="M67" i="2"/>
  <c r="M87" i="2"/>
  <c r="M65" i="2"/>
  <c r="M64" i="2"/>
  <c r="M61" i="2"/>
  <c r="M59" i="2"/>
  <c r="M58" i="2"/>
  <c r="M57" i="2"/>
  <c r="M56" i="2"/>
  <c r="M55" i="2"/>
  <c r="M54" i="2"/>
  <c r="M52" i="2"/>
  <c r="N68" i="12" l="1"/>
  <c r="N61" i="12"/>
  <c r="O61" i="12" s="1"/>
  <c r="N57" i="12"/>
  <c r="O57" i="12" s="1"/>
  <c r="N50" i="12"/>
  <c r="O50" i="12" s="1"/>
  <c r="N55" i="12"/>
  <c r="O55" i="12" s="1"/>
  <c r="N59" i="12"/>
  <c r="O59" i="12" s="1"/>
  <c r="N65" i="12"/>
  <c r="O65" i="12" s="1"/>
  <c r="N52" i="12"/>
  <c r="O52" i="12" s="1"/>
  <c r="N76" i="11"/>
  <c r="N70" i="12"/>
  <c r="N72" i="12"/>
  <c r="N73" i="12"/>
  <c r="N75" i="12"/>
  <c r="N77" i="12"/>
  <c r="N79" i="12"/>
  <c r="N51" i="12"/>
  <c r="O51" i="12" s="1"/>
  <c r="N54" i="12"/>
  <c r="O54" i="12" s="1"/>
  <c r="N56" i="12"/>
  <c r="O56" i="12" s="1"/>
  <c r="N58" i="12"/>
  <c r="O58" i="12" s="1"/>
  <c r="N64" i="12"/>
  <c r="O64" i="12" s="1"/>
  <c r="N67" i="12"/>
  <c r="N69" i="12"/>
  <c r="N71" i="12"/>
  <c r="N74" i="12"/>
  <c r="N76" i="12"/>
  <c r="N78" i="12"/>
  <c r="N80" i="12"/>
  <c r="M73" i="2"/>
  <c r="M51" i="11"/>
  <c r="M50" i="11"/>
  <c r="M49" i="11"/>
  <c r="M47" i="11"/>
  <c r="M46" i="11"/>
  <c r="M45" i="11"/>
  <c r="M51" i="10"/>
  <c r="M50" i="10"/>
  <c r="M49" i="10"/>
  <c r="M47" i="10"/>
  <c r="M46" i="10"/>
  <c r="M45" i="10"/>
  <c r="M46" i="12"/>
  <c r="M45" i="12"/>
  <c r="M44" i="12"/>
  <c r="M43" i="12"/>
  <c r="M41" i="12"/>
  <c r="M40" i="12"/>
  <c r="M39" i="12"/>
  <c r="M38" i="12"/>
  <c r="O71" i="12" l="1"/>
  <c r="O78" i="12"/>
  <c r="O69" i="12"/>
  <c r="O79" i="12"/>
  <c r="O72" i="12"/>
  <c r="O76" i="12"/>
  <c r="O77" i="12"/>
  <c r="O70" i="12"/>
  <c r="O80" i="12"/>
  <c r="O73" i="12"/>
  <c r="O67" i="12"/>
  <c r="O74" i="12"/>
  <c r="O75" i="12"/>
  <c r="O68" i="12"/>
  <c r="M17" i="12"/>
  <c r="M18" i="12"/>
  <c r="M19" i="12"/>
  <c r="M20" i="12"/>
  <c r="M21" i="12"/>
  <c r="M22" i="12"/>
  <c r="M23" i="12"/>
  <c r="M24" i="12"/>
  <c r="N24" i="12" s="1"/>
  <c r="O24" i="12" s="1"/>
  <c r="M25" i="12"/>
  <c r="N25" i="12" s="1"/>
  <c r="O25" i="12" s="1"/>
  <c r="M26" i="12"/>
  <c r="N26" i="12" s="1"/>
  <c r="O26" i="12" s="1"/>
  <c r="M27" i="12"/>
  <c r="N27" i="12" s="1"/>
  <c r="O27" i="12" s="1"/>
  <c r="M28" i="12"/>
  <c r="N28" i="12" s="1"/>
  <c r="O28" i="12" s="1"/>
  <c r="M29" i="12"/>
  <c r="N29" i="12" s="1"/>
  <c r="O29" i="12" s="1"/>
  <c r="M30" i="12"/>
  <c r="M24" i="2"/>
  <c r="N24" i="2" s="1"/>
  <c r="O24" i="2" s="1"/>
  <c r="M18" i="2"/>
  <c r="M36" i="10" l="1"/>
  <c r="M14" i="2" l="1"/>
  <c r="M19" i="2"/>
  <c r="N14" i="2" l="1"/>
  <c r="O14" i="2" s="1"/>
  <c r="M35" i="10" l="1"/>
  <c r="M36" i="11"/>
  <c r="M35" i="11"/>
  <c r="M29" i="2"/>
  <c r="M28" i="2"/>
  <c r="N36" i="11" l="1"/>
  <c r="O36" i="11" s="1"/>
  <c r="N35" i="11"/>
  <c r="O35" i="11" s="1"/>
  <c r="N36" i="10"/>
  <c r="O36" i="10" s="1"/>
  <c r="N28" i="2"/>
  <c r="O28" i="2" s="1"/>
  <c r="N35" i="10"/>
  <c r="O35" i="10" s="1"/>
  <c r="N29" i="2" l="1"/>
  <c r="O29" i="2" s="1"/>
  <c r="N87" i="2" l="1"/>
  <c r="N67" i="2"/>
  <c r="O67" i="2" s="1"/>
  <c r="N68" i="2"/>
  <c r="O68" i="2" s="1"/>
  <c r="N69" i="2"/>
  <c r="O69" i="2" s="1"/>
  <c r="N77" i="2"/>
  <c r="N78" i="2"/>
  <c r="N71" i="2" l="1"/>
  <c r="N70" i="2"/>
  <c r="N72" i="2"/>
  <c r="N74" i="2"/>
  <c r="N73" i="2"/>
  <c r="N76" i="2"/>
  <c r="O76" i="2" s="1"/>
  <c r="N75" i="2"/>
  <c r="O75" i="2" s="1"/>
  <c r="O77" i="2"/>
  <c r="O87" i="2"/>
  <c r="O78" i="2"/>
  <c r="O72" i="2" l="1"/>
  <c r="O74" i="2"/>
  <c r="O73" i="2"/>
  <c r="O71" i="2"/>
  <c r="O70" i="2"/>
  <c r="M10" i="10"/>
  <c r="M24" i="11"/>
  <c r="M33" i="11"/>
  <c r="N33" i="11" s="1"/>
  <c r="O33" i="11" s="1"/>
  <c r="M34" i="11"/>
  <c r="N34" i="11" s="1"/>
  <c r="O34" i="11" s="1"/>
  <c r="M37" i="11"/>
  <c r="N37" i="11" s="1"/>
  <c r="O37" i="11" s="1"/>
  <c r="M31" i="11"/>
  <c r="N31" i="11" s="1"/>
  <c r="O31" i="11" s="1"/>
  <c r="M32" i="11"/>
  <c r="M33" i="10"/>
  <c r="M34" i="10"/>
  <c r="M37" i="10"/>
  <c r="M31" i="10"/>
  <c r="M32" i="10"/>
  <c r="N30" i="12"/>
  <c r="O30" i="12" s="1"/>
  <c r="N31" i="10" l="1"/>
  <c r="O31" i="10" s="1"/>
  <c r="N37" i="10"/>
  <c r="O37" i="10" s="1"/>
  <c r="N34" i="10"/>
  <c r="O34" i="10" s="1"/>
  <c r="N33" i="10"/>
  <c r="O33" i="10" s="1"/>
  <c r="N32" i="11"/>
  <c r="O32" i="11" s="1"/>
  <c r="N32" i="10"/>
  <c r="O32" i="10" s="1"/>
  <c r="M30" i="2"/>
  <c r="M27" i="2"/>
  <c r="M26" i="2"/>
  <c r="N30" i="2" l="1"/>
  <c r="O30" i="2" s="1"/>
  <c r="N26" i="2"/>
  <c r="O26" i="2" s="1"/>
  <c r="N27" i="2"/>
  <c r="O27" i="2" s="1"/>
  <c r="M13" i="10" l="1"/>
  <c r="M23" i="10" l="1"/>
  <c r="M24" i="10"/>
  <c r="M25" i="10"/>
  <c r="M26" i="10"/>
  <c r="M27" i="10"/>
  <c r="M28" i="10"/>
  <c r="M29" i="10"/>
  <c r="M30" i="10"/>
  <c r="M22" i="10"/>
  <c r="M17" i="10"/>
  <c r="M18" i="10"/>
  <c r="M19" i="10"/>
  <c r="M20" i="10"/>
  <c r="M11" i="10"/>
  <c r="M12" i="10"/>
  <c r="M14" i="10"/>
  <c r="M16" i="10"/>
  <c r="N30" i="10" l="1"/>
  <c r="O30" i="10" s="1"/>
  <c r="N50" i="10"/>
  <c r="O50" i="10" s="1"/>
  <c r="N50" i="11" l="1"/>
  <c r="O50" i="11" s="1"/>
  <c r="M10" i="2" l="1"/>
  <c r="N24" i="11" l="1"/>
  <c r="O24" i="11" s="1"/>
  <c r="N29" i="10"/>
  <c r="O29" i="10" s="1"/>
  <c r="N28" i="10"/>
  <c r="O28" i="10" s="1"/>
  <c r="N27" i="10"/>
  <c r="O27" i="10" s="1"/>
  <c r="N26" i="10"/>
  <c r="O26" i="10" s="1"/>
  <c r="N25" i="10"/>
  <c r="O25" i="10" s="1"/>
  <c r="N24" i="10"/>
  <c r="O24" i="10" s="1"/>
  <c r="N23" i="10"/>
  <c r="O23" i="10" s="1"/>
  <c r="N22" i="10"/>
  <c r="O22" i="10" s="1"/>
  <c r="N20" i="10"/>
  <c r="O20" i="10" s="1"/>
  <c r="N19" i="10"/>
  <c r="O19" i="10" s="1"/>
  <c r="N18" i="10"/>
  <c r="O18" i="10" s="1"/>
  <c r="N17" i="10"/>
  <c r="O17" i="10" s="1"/>
  <c r="N16" i="10"/>
  <c r="O16" i="10" s="1"/>
  <c r="M12" i="2" l="1"/>
  <c r="M11" i="2"/>
  <c r="N12" i="2" l="1"/>
  <c r="N11" i="2"/>
  <c r="N85" i="11"/>
  <c r="O85" i="11" s="1"/>
  <c r="N85" i="10"/>
  <c r="O85" i="10" s="1"/>
  <c r="N80" i="2" l="1"/>
  <c r="O80" i="2" l="1"/>
  <c r="N78" i="10" l="1"/>
  <c r="O78" i="10" s="1"/>
  <c r="N57" i="10"/>
  <c r="O57" i="10" s="1"/>
  <c r="N56" i="10"/>
  <c r="O56" i="10" s="1"/>
  <c r="N79" i="11"/>
  <c r="N78" i="11"/>
  <c r="O78" i="11" s="1"/>
  <c r="N57" i="11"/>
  <c r="O57" i="11" s="1"/>
  <c r="N56" i="11"/>
  <c r="O56" i="11" s="1"/>
  <c r="M23" i="11"/>
  <c r="N23" i="11" s="1"/>
  <c r="O23" i="11" s="1"/>
  <c r="M25" i="11"/>
  <c r="N25" i="11" s="1"/>
  <c r="O25" i="11" s="1"/>
  <c r="M26" i="11"/>
  <c r="N26" i="11" s="1"/>
  <c r="O26" i="11" s="1"/>
  <c r="M27" i="11"/>
  <c r="N27" i="11" s="1"/>
  <c r="O27" i="11" s="1"/>
  <c r="M28" i="11"/>
  <c r="N28" i="11" s="1"/>
  <c r="O28" i="11" s="1"/>
  <c r="M29" i="11"/>
  <c r="N29" i="11" s="1"/>
  <c r="O29" i="11" s="1"/>
  <c r="M30" i="11"/>
  <c r="N30" i="11" s="1"/>
  <c r="O30" i="11" s="1"/>
  <c r="M22" i="11"/>
  <c r="M11" i="11"/>
  <c r="N11" i="11" s="1"/>
  <c r="O11" i="11" s="1"/>
  <c r="M12" i="11"/>
  <c r="M13" i="11"/>
  <c r="M14" i="11"/>
  <c r="M16" i="11"/>
  <c r="M17" i="11"/>
  <c r="N17" i="11" s="1"/>
  <c r="O17" i="11" s="1"/>
  <c r="M18" i="11"/>
  <c r="M19" i="11"/>
  <c r="M20" i="11"/>
  <c r="N52" i="2" l="1"/>
  <c r="O52" i="2" s="1"/>
  <c r="M10" i="11"/>
  <c r="N11" i="10"/>
  <c r="O11" i="10" s="1"/>
  <c r="N12" i="10"/>
  <c r="O12" i="10" s="1"/>
  <c r="N13" i="10"/>
  <c r="O13" i="10" s="1"/>
  <c r="N14" i="10"/>
  <c r="O14" i="10" s="1"/>
  <c r="N18" i="11" l="1"/>
  <c r="O18" i="11" s="1"/>
  <c r="N14" i="11"/>
  <c r="O14" i="11" s="1"/>
  <c r="N12" i="11"/>
  <c r="O12" i="11" s="1"/>
  <c r="N10" i="11"/>
  <c r="O10" i="11" s="1"/>
  <c r="N17" i="12" l="1"/>
  <c r="O17" i="12" s="1"/>
  <c r="M16" i="12"/>
  <c r="M14" i="12"/>
  <c r="M13" i="12"/>
  <c r="M12" i="12"/>
  <c r="M11" i="12"/>
  <c r="N11" i="12" s="1"/>
  <c r="O11" i="12" s="1"/>
  <c r="M10" i="12"/>
  <c r="O76" i="11" l="1"/>
  <c r="N22" i="12" l="1"/>
  <c r="O22" i="12" s="1"/>
  <c r="N20" i="12"/>
  <c r="O20" i="12" s="1"/>
  <c r="N19" i="12"/>
  <c r="O19" i="12" s="1"/>
  <c r="N77" i="10" l="1"/>
  <c r="O77" i="10" s="1"/>
  <c r="M17" i="2" l="1"/>
  <c r="O11" i="2"/>
  <c r="N17" i="2" l="1"/>
  <c r="O17" i="2" s="1"/>
  <c r="M25" i="2"/>
  <c r="M22" i="2"/>
  <c r="M21" i="2"/>
  <c r="M20" i="2"/>
  <c r="N20" i="2" l="1"/>
  <c r="O20" i="2" s="1"/>
  <c r="N21" i="2"/>
  <c r="O21" i="2" s="1"/>
  <c r="N22" i="2"/>
  <c r="O22" i="2" s="1"/>
  <c r="N25" i="2"/>
  <c r="O25" i="2" s="1"/>
  <c r="N18" i="2"/>
  <c r="O18" i="2" s="1"/>
  <c r="N19" i="2"/>
  <c r="O19" i="2" s="1"/>
  <c r="O23" i="2"/>
  <c r="N77" i="11" l="1"/>
  <c r="O77" i="11" s="1"/>
  <c r="N69" i="11"/>
  <c r="O69" i="11" s="1"/>
  <c r="N19" i="11"/>
  <c r="O19" i="11" s="1"/>
  <c r="N20" i="11"/>
  <c r="O20" i="11" s="1"/>
  <c r="N69" i="10"/>
  <c r="O69" i="10" s="1"/>
  <c r="N18" i="12"/>
  <c r="O18" i="12" s="1"/>
  <c r="N21" i="12"/>
  <c r="O21" i="12" s="1"/>
  <c r="N12" i="12"/>
  <c r="O12" i="12" s="1"/>
  <c r="N13" i="12"/>
  <c r="O13" i="12" s="1"/>
  <c r="M13" i="2" l="1"/>
  <c r="N13" i="2" l="1"/>
  <c r="N16" i="11"/>
  <c r="O16" i="11" s="1"/>
  <c r="N51" i="11" l="1"/>
  <c r="O51" i="11" s="1"/>
  <c r="N49" i="11"/>
  <c r="O49" i="11" s="1"/>
  <c r="N47" i="11"/>
  <c r="O47" i="11" s="1"/>
  <c r="N46" i="11"/>
  <c r="O46" i="11" s="1"/>
  <c r="N45" i="11"/>
  <c r="O45" i="11" s="1"/>
  <c r="N46" i="12"/>
  <c r="O46" i="12" s="1"/>
  <c r="N45" i="12"/>
  <c r="O45" i="12" s="1"/>
  <c r="N44" i="12"/>
  <c r="O44" i="12" s="1"/>
  <c r="N43" i="12"/>
  <c r="O43" i="12" s="1"/>
  <c r="N41" i="12"/>
  <c r="O41" i="12" s="1"/>
  <c r="N40" i="12"/>
  <c r="O40" i="12" s="1"/>
  <c r="N39" i="12"/>
  <c r="O39" i="12" s="1"/>
  <c r="N38" i="12"/>
  <c r="O38" i="12" s="1"/>
  <c r="N97" i="10"/>
  <c r="O97" i="10" s="1"/>
  <c r="N96" i="10"/>
  <c r="O96" i="10" s="1"/>
  <c r="N95" i="10"/>
  <c r="O95" i="10" s="1"/>
  <c r="N94" i="10"/>
  <c r="O94" i="10" s="1"/>
  <c r="N93" i="10"/>
  <c r="O93" i="10" s="1"/>
  <c r="N90" i="10"/>
  <c r="O90" i="10" s="1"/>
  <c r="N88" i="10"/>
  <c r="O88" i="10" s="1"/>
  <c r="N87" i="10"/>
  <c r="O87" i="10" s="1"/>
  <c r="N86" i="10"/>
  <c r="O86" i="10" s="1"/>
  <c r="N84" i="10"/>
  <c r="O84" i="10" s="1"/>
  <c r="N83" i="10"/>
  <c r="O83" i="10" s="1"/>
  <c r="N82" i="10"/>
  <c r="O82" i="10" s="1"/>
  <c r="N81" i="10"/>
  <c r="O81" i="10" s="1"/>
  <c r="N80" i="10"/>
  <c r="O80" i="10" s="1"/>
  <c r="N79" i="10"/>
  <c r="O79" i="10" s="1"/>
  <c r="N76" i="10"/>
  <c r="O76" i="10" s="1"/>
  <c r="N89" i="10"/>
  <c r="O89" i="10" s="1"/>
  <c r="N74" i="10"/>
  <c r="O74" i="10" s="1"/>
  <c r="N73" i="10"/>
  <c r="O73" i="10" s="1"/>
  <c r="N70" i="10"/>
  <c r="O70" i="10" s="1"/>
  <c r="N68" i="10"/>
  <c r="O68" i="10" s="1"/>
  <c r="N67" i="10"/>
  <c r="O67" i="10" s="1"/>
  <c r="N66" i="10"/>
  <c r="O66" i="10" s="1"/>
  <c r="N65" i="10"/>
  <c r="O65" i="10" s="1"/>
  <c r="N64" i="10"/>
  <c r="O64" i="10" s="1"/>
  <c r="N63" i="10"/>
  <c r="O63" i="10" s="1"/>
  <c r="N55" i="10"/>
  <c r="O55" i="10" s="1"/>
  <c r="N51" i="10"/>
  <c r="O51" i="10" s="1"/>
  <c r="N49" i="10"/>
  <c r="O49" i="10" s="1"/>
  <c r="N47" i="10"/>
  <c r="O47" i="10" s="1"/>
  <c r="N46" i="10"/>
  <c r="O46" i="10" s="1"/>
  <c r="N45" i="10"/>
  <c r="O45" i="10" s="1"/>
  <c r="N13" i="11"/>
  <c r="O13" i="11" s="1"/>
  <c r="N14" i="12"/>
  <c r="O14" i="12" s="1"/>
  <c r="N57" i="2"/>
  <c r="N56" i="2"/>
  <c r="N55" i="2"/>
  <c r="M46" i="2"/>
  <c r="N46" i="2" s="1"/>
  <c r="M45" i="2"/>
  <c r="N45" i="2" s="1"/>
  <c r="M44" i="2"/>
  <c r="N44" i="2" s="1"/>
  <c r="M43" i="2"/>
  <c r="N43" i="2" s="1"/>
  <c r="M41" i="2"/>
  <c r="N41" i="2" s="1"/>
  <c r="M40" i="2"/>
  <c r="N40" i="2" s="1"/>
  <c r="M39" i="2"/>
  <c r="N39" i="2" s="1"/>
  <c r="M38" i="2"/>
  <c r="N38" i="2" s="1"/>
  <c r="N54" i="2" l="1"/>
  <c r="O54" i="2" s="1"/>
  <c r="N65" i="2"/>
  <c r="O65" i="2" s="1"/>
  <c r="N85" i="2"/>
  <c r="O85" i="2" s="1"/>
  <c r="N64" i="2"/>
  <c r="O64" i="2" s="1"/>
  <c r="N59" i="2"/>
  <c r="O59" i="2" s="1"/>
  <c r="N79" i="2"/>
  <c r="O79" i="2" s="1"/>
  <c r="N86" i="2"/>
  <c r="O86" i="2" s="1"/>
  <c r="N84" i="2"/>
  <c r="N61" i="2"/>
  <c r="O61" i="2" s="1"/>
  <c r="N83" i="2"/>
  <c r="N88" i="2"/>
  <c r="N58" i="2"/>
  <c r="O58" i="2" s="1"/>
  <c r="N10" i="10"/>
  <c r="O10" i="10" s="1"/>
  <c r="N81" i="11"/>
  <c r="O81" i="11" s="1"/>
  <c r="N86" i="11"/>
  <c r="O86" i="11" s="1"/>
  <c r="N64" i="11"/>
  <c r="O64" i="11" s="1"/>
  <c r="N68" i="11"/>
  <c r="O68" i="11" s="1"/>
  <c r="N70" i="11"/>
  <c r="O70" i="11" s="1"/>
  <c r="N22" i="11"/>
  <c r="O22" i="11" s="1"/>
  <c r="N65" i="11"/>
  <c r="O65" i="11" s="1"/>
  <c r="N66" i="11"/>
  <c r="O66" i="11" s="1"/>
  <c r="N73" i="11"/>
  <c r="O73" i="11" s="1"/>
  <c r="N82" i="11"/>
  <c r="O82" i="11" s="1"/>
  <c r="N87" i="11"/>
  <c r="O87" i="11" s="1"/>
  <c r="N63" i="11"/>
  <c r="O63" i="11" s="1"/>
  <c r="N67" i="11"/>
  <c r="O67" i="11" s="1"/>
  <c r="N74" i="11"/>
  <c r="O74" i="11" s="1"/>
  <c r="O79" i="11"/>
  <c r="N83" i="11"/>
  <c r="O83" i="11" s="1"/>
  <c r="N88" i="11"/>
  <c r="O88" i="11" s="1"/>
  <c r="N55" i="11"/>
  <c r="O55" i="11" s="1"/>
  <c r="N80" i="11"/>
  <c r="O80" i="11" s="1"/>
  <c r="N84" i="11"/>
  <c r="O84" i="11" s="1"/>
  <c r="N89" i="11"/>
  <c r="O89" i="11" s="1"/>
  <c r="N16" i="12"/>
  <c r="O16" i="12" s="1"/>
  <c r="N10" i="12"/>
  <c r="O10" i="12" s="1"/>
  <c r="N23" i="12"/>
  <c r="O23" i="12" s="1"/>
  <c r="O57" i="2"/>
  <c r="O55" i="2"/>
  <c r="O56" i="2"/>
  <c r="M16" i="2"/>
  <c r="N16" i="2" s="1"/>
  <c r="O83" i="2" l="1"/>
  <c r="O84" i="2"/>
  <c r="O88" i="2"/>
  <c r="O16" i="2"/>
  <c r="O41" i="2"/>
  <c r="O44" i="2"/>
  <c r="O12" i="2"/>
  <c r="O13" i="2"/>
  <c r="O46" i="2"/>
  <c r="O39" i="2"/>
  <c r="N10" i="2" l="1"/>
  <c r="O10" i="2" s="1"/>
  <c r="O38" i="2"/>
  <c r="O40" i="2"/>
  <c r="O43" i="2"/>
  <c r="O45" i="2"/>
</calcChain>
</file>

<file path=xl/sharedStrings.xml><?xml version="1.0" encoding="utf-8"?>
<sst xmlns="http://schemas.openxmlformats.org/spreadsheetml/2006/main" count="785" uniqueCount="141">
  <si>
    <t>CAMPUS</t>
  </si>
  <si>
    <t>Change</t>
  </si>
  <si>
    <t>Undergraduate</t>
  </si>
  <si>
    <t>Business</t>
  </si>
  <si>
    <t>Engineering</t>
  </si>
  <si>
    <t>Graduate</t>
  </si>
  <si>
    <t>Colorado Springs</t>
  </si>
  <si>
    <t>Education</t>
  </si>
  <si>
    <t>Liberal Arts</t>
  </si>
  <si>
    <t>Architecture &amp; Planning</t>
  </si>
  <si>
    <t>Arts &amp; Media</t>
  </si>
  <si>
    <t>Professional</t>
  </si>
  <si>
    <t>Boulder</t>
  </si>
  <si>
    <t xml:space="preserve">Nursing </t>
  </si>
  <si>
    <t>$</t>
  </si>
  <si>
    <t>%</t>
  </si>
  <si>
    <t>Total</t>
  </si>
  <si>
    <t>Cost of Attendance</t>
  </si>
  <si>
    <t>Upper Division--Nursing</t>
  </si>
  <si>
    <t>Footnotes:</t>
  </si>
  <si>
    <t>Arts &amp; Sciences / All Other</t>
  </si>
  <si>
    <t>Genetic Counseling</t>
  </si>
  <si>
    <t>Upper Division--Business / Engineering</t>
  </si>
  <si>
    <t xml:space="preserve">Public Affairs </t>
  </si>
  <si>
    <t>Doctor of Nursing Practice</t>
  </si>
  <si>
    <t>Lower Division</t>
  </si>
  <si>
    <t xml:space="preserve">Doctor of Medicine  </t>
  </si>
  <si>
    <t>Doctor of Dental Surgery</t>
  </si>
  <si>
    <t>Doctor of Physical Therapy</t>
  </si>
  <si>
    <t>Doctor of Pharmacy</t>
  </si>
  <si>
    <t>University of Colorado</t>
  </si>
  <si>
    <t>Public Health, MPH</t>
  </si>
  <si>
    <t>Public Health, DrPH</t>
  </si>
  <si>
    <t xml:space="preserve">Nursing, MS </t>
  </si>
  <si>
    <t>Nursing, PhD</t>
  </si>
  <si>
    <t>N/A</t>
  </si>
  <si>
    <t>Nursing, RN to BS</t>
  </si>
  <si>
    <t>Biostats/Epidemiology/Health Svcs, PhD</t>
  </si>
  <si>
    <t>Biostats/Epidemiology/Health Svcs, MS</t>
  </si>
  <si>
    <t>Modern Anatomy</t>
  </si>
  <si>
    <t>Business-Tax Program</t>
  </si>
  <si>
    <t xml:space="preserve">Anesthesiology </t>
  </si>
  <si>
    <t xml:space="preserve">b:  Fees presented do not include instructional program or course fees.  </t>
  </si>
  <si>
    <t>f:  Graduate Pharmacy tuition rate is capped at 9 credit hours a term or 18 credit hours per academic year.</t>
  </si>
  <si>
    <t xml:space="preserve">a:  Fees presented do not include instructional program or course fees.  </t>
  </si>
  <si>
    <t>e:  Graduate Pharmacy tuition rate is capped at 9 credit hours a term or 18 credit hours per academic year.</t>
  </si>
  <si>
    <t>Music</t>
  </si>
  <si>
    <t>Media, Communication, Information</t>
  </si>
  <si>
    <t>Business - MBA</t>
  </si>
  <si>
    <t>Business - Prof Masters</t>
  </si>
  <si>
    <t>Business - PhD</t>
  </si>
  <si>
    <t xml:space="preserve">Law - JD </t>
  </si>
  <si>
    <t>Upper Division--LAS / Education / Public Affairs</t>
  </si>
  <si>
    <t>Clinical Sciences, MS or PhD</t>
  </si>
  <si>
    <t>Basic Sciences, PhD</t>
  </si>
  <si>
    <t>Biomedical Science and Biotechnology, MS</t>
  </si>
  <si>
    <t>Doctor of Dental Surgery - Accountable Students</t>
  </si>
  <si>
    <t>a:  Resident undergraduate tuition rates represent the student share of tuition after the College Opportunity Fund stipend is applied for eligible authorizing students.</t>
  </si>
  <si>
    <t>d:  "Other" is a CCHE approved annual allowance for books and supplies, medical, transportation and personal expenses.</t>
  </si>
  <si>
    <t>c:  "Other" is a CCHE approved annual allowance for books and supplies, medical, transportation and personal expenses.</t>
  </si>
  <si>
    <t>* This cost of attendance estimate is reflective of the allowable costs set by CCHE and may differ from actual campus estimates and/or actual out of pocket costs for the student.</t>
  </si>
  <si>
    <t>LAS / Education / Public Affairs</t>
  </si>
  <si>
    <t>All Other</t>
  </si>
  <si>
    <t>Education / Public Affairs</t>
  </si>
  <si>
    <t>Bus/Eng/Geropsychology</t>
  </si>
  <si>
    <t>Nursing</t>
  </si>
  <si>
    <t>Upper Division--Business / Engineering / Nursing</t>
  </si>
  <si>
    <r>
      <t xml:space="preserve">Tuition </t>
    </r>
    <r>
      <rPr>
        <b/>
        <vertAlign val="superscript"/>
        <sz val="11"/>
        <rFont val="Arial"/>
        <family val="2"/>
      </rPr>
      <t>a</t>
    </r>
  </si>
  <si>
    <r>
      <t xml:space="preserve">Fees </t>
    </r>
    <r>
      <rPr>
        <b/>
        <vertAlign val="superscript"/>
        <sz val="11"/>
        <rFont val="Arial"/>
        <family val="2"/>
      </rPr>
      <t>b</t>
    </r>
    <r>
      <rPr>
        <b/>
        <sz val="11"/>
        <rFont val="Arial"/>
        <family val="2"/>
      </rPr>
      <t xml:space="preserve"> </t>
    </r>
  </si>
  <si>
    <r>
      <t xml:space="preserve">R&amp;B </t>
    </r>
    <r>
      <rPr>
        <b/>
        <vertAlign val="superscript"/>
        <sz val="11"/>
        <rFont val="Arial"/>
        <family val="2"/>
      </rPr>
      <t>c</t>
    </r>
    <r>
      <rPr>
        <b/>
        <sz val="11"/>
        <rFont val="Arial"/>
        <family val="2"/>
      </rPr>
      <t xml:space="preserve"> </t>
    </r>
  </si>
  <si>
    <r>
      <t xml:space="preserve">Other </t>
    </r>
    <r>
      <rPr>
        <b/>
        <vertAlign val="superscript"/>
        <sz val="11"/>
        <rFont val="Arial"/>
        <family val="2"/>
      </rPr>
      <t>d</t>
    </r>
  </si>
  <si>
    <r>
      <t>Anschutz Medical Campus</t>
    </r>
    <r>
      <rPr>
        <b/>
        <vertAlign val="superscript"/>
        <sz val="11"/>
        <rFont val="Arial"/>
        <family val="2"/>
      </rPr>
      <t>e</t>
    </r>
  </si>
  <si>
    <t>Denver</t>
  </si>
  <si>
    <t xml:space="preserve">c:  Room and board for CU-Boulder and UCCS undergraduates is the actual rate for a double on campus.  For all others, room and board is the CCHE approved annual allowance. </t>
  </si>
  <si>
    <t>MS in Palliative Care</t>
  </si>
  <si>
    <t xml:space="preserve">b:  Room and board for CU-Boulder and UCCS undergraduates is the actual rate for a double on campus.  For all others, room and board is the CCHE approved annual allowance. </t>
  </si>
  <si>
    <t xml:space="preserve">Bus / Eng / Geropsychology </t>
  </si>
  <si>
    <t>Nursing/ Health Sciences</t>
  </si>
  <si>
    <t>Arts and Sciences</t>
  </si>
  <si>
    <t>Fine Arts Experience Design</t>
  </si>
  <si>
    <t>Strategic Communication Design</t>
  </si>
  <si>
    <t>Graduate*</t>
  </si>
  <si>
    <t>TABLE 1:  Resident--FULL TIME (30 Credit Hours for Undergraduate, 24 for Graduate)</t>
  </si>
  <si>
    <t>TABLE 3:  Non-Resident--FULL TIME  (30 Credit Hours for Undergraduate, 24 for Graduate)</t>
  </si>
  <si>
    <t>Digital Animation</t>
  </si>
  <si>
    <t>TABLE 2:  Resident--PART TIME (12 Credit Hours Undergraduate, 9 Credit Hours Graduate)</t>
  </si>
  <si>
    <t>Computational Linguistics (CLASIC)</t>
  </si>
  <si>
    <t>Applied Mathematics (Professional)</t>
  </si>
  <si>
    <t>Law - Prof Masters-LLM</t>
  </si>
  <si>
    <t>Law - Prof Masters-MSL</t>
  </si>
  <si>
    <t xml:space="preserve">Engineering </t>
  </si>
  <si>
    <t xml:space="preserve">Engineering - Prof Masters </t>
  </si>
  <si>
    <r>
      <t>Physician Assistant Studies</t>
    </r>
    <r>
      <rPr>
        <vertAlign val="superscript"/>
        <sz val="11"/>
        <rFont val="Arial"/>
        <family val="2"/>
      </rPr>
      <t>g</t>
    </r>
  </si>
  <si>
    <t xml:space="preserve">Business - MBA </t>
  </si>
  <si>
    <t>Engineering - Prof Masters</t>
  </si>
  <si>
    <t>TABLE 4:  Non-Resident--PART TIME (12 Credit Hours Undergraduate, 9 Credit Hours Graduate)</t>
  </si>
  <si>
    <t>d:  For several programs at the Anschutz Medical Campus, students take more than 24 credit hours in an academic year; for consistency purposes cost of attendance is calculated on 24 credit hours.</t>
  </si>
  <si>
    <t>e:  For several programs at the Anschutz Medical Campus, part-time students may take more than 9 credit hours in an academic year; for consistency purposes cost of attendance is calculated on 9 credit hours.</t>
  </si>
  <si>
    <t>e:  For several programs at the Anschutz Medical Campus, students take more than 24 credit hours in an academic year; for consistency purposes cost of attendance is calculated on 24 credit hours.</t>
  </si>
  <si>
    <t>International Undergraduate - Tuition Guarantee</t>
  </si>
  <si>
    <t xml:space="preserve">h:  The Guarantee is a cohort-based, guaranteed tuition and mandatory fee model that provides undergraduate resident students and their families with an assurance that tuition and mandatory fees will not increase over the ensuing four academic-year period from their first enrollment as a degree-seeking student.  </t>
  </si>
  <si>
    <t>g: Students are automatically placed in a tuition guarantee group based on their first term enrolled at CU Boulder as a degree- or licensure-seeking nonresident on-campus student. The tuition guarantee group covers both new freshmen and transfers and is not affected by class standing at entry. “On-campus” excludes students on study abroad and students taking only continuing education courses (also called extended studies courses).</t>
  </si>
  <si>
    <t xml:space="preserve">Business </t>
  </si>
  <si>
    <t>Physician Assistant Studies</t>
  </si>
  <si>
    <t>Doctor of Medicine - Accountable Students</t>
  </si>
  <si>
    <r>
      <t>Doctor of Medicine</t>
    </r>
    <r>
      <rPr>
        <vertAlign val="superscript"/>
        <sz val="11"/>
        <rFont val="Arial"/>
        <family val="2"/>
      </rPr>
      <t>g</t>
    </r>
  </si>
  <si>
    <r>
      <t>Undergraduate - Tuition Guarantee</t>
    </r>
    <r>
      <rPr>
        <vertAlign val="superscript"/>
        <sz val="11"/>
        <rFont val="Arial"/>
        <family val="2"/>
      </rPr>
      <t>h</t>
    </r>
  </si>
  <si>
    <r>
      <t>Anschutz Medical Campus</t>
    </r>
    <r>
      <rPr>
        <b/>
        <vertAlign val="superscript"/>
        <sz val="11"/>
        <rFont val="Arial"/>
        <family val="2"/>
      </rPr>
      <t>d</t>
    </r>
  </si>
  <si>
    <r>
      <t>Undergraduate - Tuition Guarantee</t>
    </r>
    <r>
      <rPr>
        <vertAlign val="superscript"/>
        <sz val="11"/>
        <rFont val="Arial"/>
        <family val="2"/>
      </rPr>
      <t>g</t>
    </r>
  </si>
  <si>
    <t>Master of the Environment</t>
  </si>
  <si>
    <t>Undergraduate International</t>
  </si>
  <si>
    <t xml:space="preserve">International Undergraduate </t>
  </si>
  <si>
    <t>Business School and Engineering, Design and Computing</t>
  </si>
  <si>
    <t>Engineering, Design and Computing</t>
  </si>
  <si>
    <t>Master of Science Electrical Engineering (online)</t>
  </si>
  <si>
    <t>FY 2021</t>
  </si>
  <si>
    <t xml:space="preserve">FY 2021 Cost of Attendance Estimate </t>
  </si>
  <si>
    <r>
      <t>PhD Pharm. Sciences, Pharm. Outcomes or Toxicology</t>
    </r>
    <r>
      <rPr>
        <vertAlign val="superscript"/>
        <sz val="11"/>
        <rFont val="Arial"/>
        <family val="2"/>
      </rPr>
      <t xml:space="preserve"> f</t>
    </r>
  </si>
  <si>
    <r>
      <t>PhD Pharm. Sciences, Pharm. Outcomes or Toxicology</t>
    </r>
    <r>
      <rPr>
        <vertAlign val="superscript"/>
        <sz val="11"/>
        <rFont val="Arial"/>
        <family val="2"/>
      </rPr>
      <t xml:space="preserve"> e</t>
    </r>
  </si>
  <si>
    <t>MS in Pharmaceutical Sciences</t>
  </si>
  <si>
    <r>
      <t xml:space="preserve">PhD Pharm. Sciences, Pharm. Outcomes or Toxicology </t>
    </r>
    <r>
      <rPr>
        <vertAlign val="superscript"/>
        <sz val="11"/>
        <rFont val="Arial"/>
        <family val="2"/>
      </rPr>
      <t>f</t>
    </r>
  </si>
  <si>
    <r>
      <t>MS in Pharmaceutical Sciences</t>
    </r>
    <r>
      <rPr>
        <vertAlign val="superscript"/>
        <sz val="11"/>
        <rFont val="Arial"/>
        <family val="2"/>
      </rPr>
      <t>e</t>
    </r>
  </si>
  <si>
    <t>Business PhD</t>
  </si>
  <si>
    <t xml:space="preserve">FY 2022 Cost of Attendance Estimate </t>
  </si>
  <si>
    <t xml:space="preserve">FY 2022  </t>
  </si>
  <si>
    <t>FY 2022 Cost of Attendance Estimate*</t>
  </si>
  <si>
    <t>FY 2022</t>
  </si>
  <si>
    <r>
      <t>Master of Arts in Teacher Leadership</t>
    </r>
    <r>
      <rPr>
        <vertAlign val="superscript"/>
        <sz val="10"/>
        <rFont val="Arial"/>
        <family val="2"/>
      </rPr>
      <t>i</t>
    </r>
  </si>
  <si>
    <r>
      <t>Master of Arts in Corporate Communications</t>
    </r>
    <r>
      <rPr>
        <vertAlign val="superscript"/>
        <sz val="10"/>
        <rFont val="Arial"/>
        <family val="2"/>
      </rPr>
      <t>i</t>
    </r>
  </si>
  <si>
    <r>
      <t>Master of Science in Data Science</t>
    </r>
    <r>
      <rPr>
        <vertAlign val="superscript"/>
        <sz val="10"/>
        <rFont val="Arial"/>
        <family val="2"/>
      </rPr>
      <t>i</t>
    </r>
  </si>
  <si>
    <r>
      <t>Master of Science in Outdoor Recreational Economies</t>
    </r>
    <r>
      <rPr>
        <vertAlign val="superscript"/>
        <sz val="10"/>
        <rFont val="Arial"/>
        <family val="2"/>
      </rPr>
      <t>i</t>
    </r>
  </si>
  <si>
    <t>i: New degree programs and rates were Regent approved in June 2020</t>
  </si>
  <si>
    <t>h: New degree programs and rates were Regent approved in June 2020</t>
  </si>
  <si>
    <r>
      <t>Master of Arts in Teacher Leadership</t>
    </r>
    <r>
      <rPr>
        <vertAlign val="superscript"/>
        <sz val="11"/>
        <rFont val="Arial"/>
        <family val="2"/>
      </rPr>
      <t>h</t>
    </r>
  </si>
  <si>
    <r>
      <t>Master of Science in Outdoor Recreational Economies</t>
    </r>
    <r>
      <rPr>
        <vertAlign val="superscript"/>
        <sz val="11"/>
        <rFont val="Arial"/>
        <family val="2"/>
      </rPr>
      <t>h</t>
    </r>
  </si>
  <si>
    <r>
      <t>Master of Science in Data Science</t>
    </r>
    <r>
      <rPr>
        <vertAlign val="superscript"/>
        <sz val="11"/>
        <rFont val="Arial"/>
        <family val="2"/>
      </rPr>
      <t>h</t>
    </r>
  </si>
  <si>
    <r>
      <t>Master of Arts in Corporate Communications</t>
    </r>
    <r>
      <rPr>
        <vertAlign val="superscript"/>
        <sz val="11"/>
        <rFont val="Arial"/>
        <family val="2"/>
      </rPr>
      <t>h</t>
    </r>
  </si>
  <si>
    <r>
      <t>Doctor of Medicine - Accountable Students</t>
    </r>
    <r>
      <rPr>
        <vertAlign val="superscript"/>
        <sz val="11"/>
        <rFont val="Arial"/>
        <family val="2"/>
      </rPr>
      <t>f</t>
    </r>
  </si>
  <si>
    <t xml:space="preserve">f:  Incoming students only. Tuition for continuing students will remain flat from FY 2021 to FY 2022. </t>
  </si>
  <si>
    <t>g:  Incoming students only. Tuition for continuing students will remain flat from FY 2021 to FY 2022.</t>
  </si>
  <si>
    <t xml:space="preserve">g:  The Guarantee is a cohort-based, guaranteed tuition and mandatory fee model that provides undergraduate resident students and their families with an assurance that tuition and mandatory fees will not increase over the ensuing four academic-year period from their first enrollment as a degree-seeking student.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</si>
</sst>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"/>
    <numFmt numFmtId="167" formatCode="&quot;$&quot;#,##0.000_);[Red]\(&quot;$&quot;#,##0.000\)"/>
  </numFmts>
  <fonts count="2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Franklin Gothic Book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363636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5"/>
      <name val="Arial"/>
      <family val="2"/>
    </font>
    <font>
      <sz val="11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7">
    <xf numFmtId="0" fontId="0" fillId="0" borderId="0" xfId="0"/>
    <xf numFmtId="0" fontId="3" fillId="0" borderId="0" xfId="0" applyFont="1"/>
    <xf numFmtId="6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Border="1"/>
    <xf numFmtId="164" fontId="3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Alignment="1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/>
    <xf numFmtId="6" fontId="1" fillId="0" borderId="0" xfId="0" applyNumberFormat="1" applyFont="1" applyAlignment="1"/>
    <xf numFmtId="0" fontId="1" fillId="0" borderId="0" xfId="0" applyFont="1" applyFill="1"/>
    <xf numFmtId="0" fontId="1" fillId="0" borderId="0" xfId="0" applyFont="1" applyFill="1" applyBorder="1"/>
    <xf numFmtId="0" fontId="1" fillId="0" borderId="0" xfId="5" applyFont="1" applyFill="1" applyBorder="1"/>
    <xf numFmtId="0" fontId="0" fillId="0" borderId="0" xfId="0"/>
    <xf numFmtId="6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3" fillId="0" borderId="0" xfId="0" applyNumberFormat="1" applyFont="1" applyFill="1" applyBorder="1"/>
    <xf numFmtId="6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 applyFill="1" applyBorder="1"/>
    <xf numFmtId="6" fontId="9" fillId="0" borderId="0" xfId="5" applyNumberFormat="1" applyFont="1" applyFill="1" applyBorder="1"/>
    <xf numFmtId="164" fontId="9" fillId="0" borderId="0" xfId="5" applyNumberFormat="1" applyFont="1" applyFill="1" applyBorder="1"/>
    <xf numFmtId="6" fontId="8" fillId="0" borderId="0" xfId="5" applyNumberFormat="1" applyFont="1" applyFill="1" applyBorder="1"/>
    <xf numFmtId="164" fontId="8" fillId="0" borderId="0" xfId="5" applyNumberFormat="1" applyFont="1" applyFill="1" applyBorder="1"/>
    <xf numFmtId="0" fontId="8" fillId="0" borderId="0" xfId="5" applyFont="1" applyFill="1"/>
    <xf numFmtId="164" fontId="8" fillId="0" borderId="0" xfId="5" applyNumberFormat="1" applyFont="1" applyFill="1"/>
    <xf numFmtId="0" fontId="1" fillId="0" borderId="0" xfId="5" applyFont="1" applyFill="1" applyAlignment="1">
      <alignment horizontal="left"/>
    </xf>
    <xf numFmtId="0" fontId="1" fillId="0" borderId="0" xfId="5" applyFont="1" applyFill="1"/>
    <xf numFmtId="0" fontId="1" fillId="0" borderId="0" xfId="5" applyFont="1"/>
    <xf numFmtId="0" fontId="1" fillId="0" borderId="0" xfId="5" applyFont="1" applyFill="1" applyBorder="1" applyAlignment="1">
      <alignment vertical="center"/>
    </xf>
    <xf numFmtId="0" fontId="1" fillId="0" borderId="0" xfId="5" applyFont="1" applyFill="1" applyAlignment="1">
      <alignment horizontal="left" vertical="center"/>
    </xf>
    <xf numFmtId="6" fontId="8" fillId="0" borderId="0" xfId="5" applyNumberFormat="1" applyFont="1" applyFill="1" applyBorder="1" applyAlignment="1">
      <alignment vertical="center"/>
    </xf>
    <xf numFmtId="164" fontId="8" fillId="0" borderId="0" xfId="5" applyNumberFormat="1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164" fontId="8" fillId="0" borderId="0" xfId="5" applyNumberFormat="1" applyFont="1" applyFill="1" applyAlignment="1">
      <alignment vertical="center"/>
    </xf>
    <xf numFmtId="0" fontId="1" fillId="0" borderId="0" xfId="5" applyFont="1" applyAlignment="1">
      <alignment vertical="center"/>
    </xf>
    <xf numFmtId="0" fontId="2" fillId="0" borderId="0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" fillId="0" borderId="0" xfId="0" quotePrefix="1" applyFont="1" applyFill="1" applyBorder="1" applyAlignment="1">
      <alignment horizontal="centerContinuous"/>
    </xf>
    <xf numFmtId="0" fontId="10" fillId="2" borderId="11" xfId="0" applyFont="1" applyFill="1" applyBorder="1"/>
    <xf numFmtId="0" fontId="10" fillId="2" borderId="9" xfId="0" applyFont="1" applyFill="1" applyBorder="1"/>
    <xf numFmtId="0" fontId="10" fillId="2" borderId="5" xfId="0" applyFont="1" applyFill="1" applyBorder="1"/>
    <xf numFmtId="0" fontId="10" fillId="2" borderId="0" xfId="0" applyFont="1" applyFill="1" applyBorder="1"/>
    <xf numFmtId="0" fontId="10" fillId="2" borderId="19" xfId="0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Continuous"/>
    </xf>
    <xf numFmtId="0" fontId="10" fillId="2" borderId="4" xfId="0" applyFont="1" applyFill="1" applyBorder="1" applyAlignment="1">
      <alignment horizontal="centerContinuous"/>
    </xf>
    <xf numFmtId="164" fontId="10" fillId="2" borderId="3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2" fillId="3" borderId="16" xfId="0" applyFont="1" applyFill="1" applyBorder="1"/>
    <xf numFmtId="0" fontId="12" fillId="3" borderId="15" xfId="0" applyFont="1" applyFill="1" applyBorder="1"/>
    <xf numFmtId="164" fontId="12" fillId="3" borderId="17" xfId="0" applyNumberFormat="1" applyFont="1" applyFill="1" applyBorder="1"/>
    <xf numFmtId="0" fontId="12" fillId="0" borderId="5" xfId="0" applyFont="1" applyBorder="1"/>
    <xf numFmtId="0" fontId="12" fillId="0" borderId="0" xfId="0" applyFont="1" applyBorder="1"/>
    <xf numFmtId="0" fontId="12" fillId="0" borderId="11" xfId="0" applyFont="1" applyBorder="1"/>
    <xf numFmtId="0" fontId="12" fillId="0" borderId="9" xfId="0" applyFont="1" applyBorder="1"/>
    <xf numFmtId="164" fontId="12" fillId="0" borderId="10" xfId="0" applyNumberFormat="1" applyFont="1" applyBorder="1"/>
    <xf numFmtId="6" fontId="12" fillId="0" borderId="5" xfId="0" applyNumberFormat="1" applyFont="1" applyFill="1" applyBorder="1"/>
    <xf numFmtId="6" fontId="12" fillId="0" borderId="0" xfId="0" applyNumberFormat="1" applyFont="1" applyFill="1" applyBorder="1"/>
    <xf numFmtId="6" fontId="12" fillId="0" borderId="3" xfId="0" applyNumberFormat="1" applyFont="1" applyFill="1" applyBorder="1" applyAlignment="1">
      <alignment horizontal="right" vertical="center"/>
    </xf>
    <xf numFmtId="164" fontId="12" fillId="0" borderId="3" xfId="0" applyNumberFormat="1" applyFont="1" applyFill="1" applyBorder="1"/>
    <xf numFmtId="0" fontId="12" fillId="0" borderId="18" xfId="0" applyFont="1" applyBorder="1"/>
    <xf numFmtId="0" fontId="12" fillId="0" borderId="13" xfId="0" applyFont="1" applyBorder="1"/>
    <xf numFmtId="0" fontId="12" fillId="0" borderId="13" xfId="0" applyFont="1" applyFill="1" applyBorder="1"/>
    <xf numFmtId="6" fontId="12" fillId="0" borderId="14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6" fontId="12" fillId="3" borderId="17" xfId="0" applyNumberFormat="1" applyFont="1" applyFill="1" applyBorder="1" applyAlignment="1">
      <alignment horizontal="right" vertical="center"/>
    </xf>
    <xf numFmtId="6" fontId="12" fillId="0" borderId="3" xfId="0" applyNumberFormat="1" applyFont="1" applyBorder="1" applyAlignment="1">
      <alignment horizontal="right" vertical="center"/>
    </xf>
    <xf numFmtId="0" fontId="12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12" fillId="0" borderId="4" xfId="0" applyFont="1" applyBorder="1"/>
    <xf numFmtId="6" fontId="12" fillId="0" borderId="8" xfId="0" applyNumberFormat="1" applyFont="1" applyFill="1" applyBorder="1" applyAlignment="1">
      <alignment horizontal="right" vertical="center"/>
    </xf>
    <xf numFmtId="0" fontId="10" fillId="3" borderId="11" xfId="0" applyFont="1" applyFill="1" applyBorder="1"/>
    <xf numFmtId="0" fontId="12" fillId="3" borderId="9" xfId="0" applyFont="1" applyFill="1" applyBorder="1"/>
    <xf numFmtId="0" fontId="12" fillId="0" borderId="11" xfId="0" applyFont="1" applyFill="1" applyBorder="1"/>
    <xf numFmtId="0" fontId="12" fillId="0" borderId="9" xfId="0" applyFont="1" applyFill="1" applyBorder="1"/>
    <xf numFmtId="0" fontId="12" fillId="0" borderId="5" xfId="0" applyFont="1" applyFill="1" applyBorder="1"/>
    <xf numFmtId="0" fontId="12" fillId="0" borderId="18" xfId="0" applyFont="1" applyFill="1" applyBorder="1"/>
    <xf numFmtId="6" fontId="12" fillId="0" borderId="0" xfId="0" applyNumberFormat="1" applyFont="1" applyFill="1" applyBorder="1" applyAlignment="1">
      <alignment horizontal="right"/>
    </xf>
    <xf numFmtId="0" fontId="12" fillId="0" borderId="2" xfId="0" applyFont="1" applyFill="1" applyBorder="1"/>
    <xf numFmtId="0" fontId="12" fillId="0" borderId="1" xfId="0" applyFont="1" applyFill="1" applyBorder="1"/>
    <xf numFmtId="0" fontId="12" fillId="0" borderId="6" xfId="0" applyFont="1" applyFill="1" applyBorder="1"/>
    <xf numFmtId="0" fontId="12" fillId="0" borderId="4" xfId="0" applyFont="1" applyFill="1" applyBorder="1"/>
    <xf numFmtId="0" fontId="4" fillId="2" borderId="11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Border="1"/>
    <xf numFmtId="0" fontId="4" fillId="2" borderId="19" xfId="0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164" fontId="4" fillId="2" borderId="3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4" fillId="2" borderId="5" xfId="0" applyFont="1" applyFill="1" applyBorder="1" applyAlignment="1">
      <alignment horizontal="centerContinuous"/>
    </xf>
    <xf numFmtId="0" fontId="4" fillId="2" borderId="0" xfId="0" applyFont="1" applyFill="1" applyBorder="1" applyAlignment="1">
      <alignment horizontal="centerContinuous"/>
    </xf>
    <xf numFmtId="165" fontId="1" fillId="0" borderId="0" xfId="11" applyNumberFormat="1" applyFont="1"/>
    <xf numFmtId="165" fontId="8" fillId="0" borderId="0" xfId="11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6" fontId="12" fillId="0" borderId="18" xfId="0" applyNumberFormat="1" applyFont="1" applyFill="1" applyBorder="1" applyAlignment="1">
      <alignment horizontal="right" vertical="center"/>
    </xf>
    <xf numFmtId="6" fontId="12" fillId="0" borderId="13" xfId="0" applyNumberFormat="1" applyFont="1" applyFill="1" applyBorder="1" applyAlignment="1">
      <alignment horizontal="right" vertical="center"/>
    </xf>
    <xf numFmtId="6" fontId="3" fillId="0" borderId="0" xfId="0" applyNumberFormat="1" applyFont="1" applyFill="1" applyBorder="1" applyAlignment="1">
      <alignment horizontal="right"/>
    </xf>
    <xf numFmtId="6" fontId="9" fillId="0" borderId="0" xfId="5" applyNumberFormat="1" applyFont="1" applyFill="1" applyBorder="1" applyAlignment="1">
      <alignment horizontal="right"/>
    </xf>
    <xf numFmtId="6" fontId="8" fillId="0" borderId="0" xfId="5" applyNumberFormat="1" applyFont="1" applyFill="1" applyBorder="1" applyAlignment="1">
      <alignment horizontal="right"/>
    </xf>
    <xf numFmtId="0" fontId="8" fillId="0" borderId="0" xfId="5" applyFont="1" applyFill="1" applyAlignment="1">
      <alignment horizontal="right"/>
    </xf>
    <xf numFmtId="164" fontId="8" fillId="0" borderId="0" xfId="5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2" borderId="10" xfId="0" applyFont="1" applyFill="1" applyBorder="1"/>
    <xf numFmtId="0" fontId="10" fillId="2" borderId="3" xfId="0" applyFont="1" applyFill="1" applyBorder="1"/>
    <xf numFmtId="0" fontId="10" fillId="2" borderId="8" xfId="0" applyFont="1" applyFill="1" applyBorder="1" applyAlignment="1">
      <alignment horizontal="centerContinuous"/>
    </xf>
    <xf numFmtId="0" fontId="12" fillId="3" borderId="17" xfId="0" applyFont="1" applyFill="1" applyBorder="1"/>
    <xf numFmtId="0" fontId="12" fillId="0" borderId="3" xfId="0" applyFont="1" applyBorder="1"/>
    <xf numFmtId="0" fontId="12" fillId="0" borderId="14" xfId="0" applyFont="1" applyFill="1" applyBorder="1"/>
    <xf numFmtId="0" fontId="12" fillId="0" borderId="3" xfId="0" applyFont="1" applyFill="1" applyBorder="1"/>
    <xf numFmtId="0" fontId="12" fillId="0" borderId="7" xfId="0" applyFont="1" applyBorder="1"/>
    <xf numFmtId="0" fontId="12" fillId="0" borderId="10" xfId="0" applyFont="1" applyBorder="1"/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Fill="1" applyBorder="1"/>
    <xf numFmtId="0" fontId="12" fillId="0" borderId="7" xfId="0" applyFont="1" applyFill="1" applyBorder="1"/>
    <xf numFmtId="0" fontId="12" fillId="0" borderId="8" xfId="0" applyFont="1" applyFill="1" applyBorder="1"/>
    <xf numFmtId="0" fontId="8" fillId="0" borderId="0" xfId="0" applyFont="1"/>
    <xf numFmtId="6" fontId="12" fillId="0" borderId="0" xfId="0" applyNumberFormat="1" applyFont="1" applyFill="1" applyBorder="1" applyAlignment="1">
      <alignment horizontal="right" vertical="center"/>
    </xf>
    <xf numFmtId="6" fontId="12" fillId="0" borderId="5" xfId="0" applyNumberFormat="1" applyFont="1" applyFill="1" applyBorder="1" applyAlignment="1">
      <alignment horizontal="center"/>
    </xf>
    <xf numFmtId="6" fontId="12" fillId="0" borderId="5" xfId="0" applyNumberFormat="1" applyFont="1" applyFill="1" applyBorder="1" applyAlignment="1">
      <alignment horizontal="center" vertical="center"/>
    </xf>
    <xf numFmtId="6" fontId="12" fillId="0" borderId="0" xfId="5" applyNumberFormat="1" applyFont="1" applyFill="1" applyBorder="1" applyAlignment="1">
      <alignment horizontal="right" vertical="center"/>
    </xf>
    <xf numFmtId="6" fontId="12" fillId="0" borderId="0" xfId="0" applyNumberFormat="1" applyFont="1" applyBorder="1" applyAlignment="1">
      <alignment horizontal="right" vertical="center"/>
    </xf>
    <xf numFmtId="6" fontId="12" fillId="0" borderId="3" xfId="0" applyNumberFormat="1" applyFont="1" applyFill="1" applyBorder="1" applyAlignment="1">
      <alignment horizontal="center" vertical="center"/>
    </xf>
    <xf numFmtId="6" fontId="12" fillId="0" borderId="0" xfId="0" applyNumberFormat="1" applyFont="1" applyFill="1" applyBorder="1" applyAlignment="1">
      <alignment horizontal="center"/>
    </xf>
    <xf numFmtId="6" fontId="12" fillId="3" borderId="16" xfId="0" applyNumberFormat="1" applyFont="1" applyFill="1" applyBorder="1" applyAlignment="1">
      <alignment horizontal="right" vertical="center"/>
    </xf>
    <xf numFmtId="6" fontId="12" fillId="0" borderId="7" xfId="0" applyNumberFormat="1" applyFont="1" applyFill="1" applyBorder="1" applyAlignment="1">
      <alignment horizontal="right" vertical="center"/>
    </xf>
    <xf numFmtId="6" fontId="12" fillId="0" borderId="1" xfId="0" applyNumberFormat="1" applyFont="1" applyFill="1" applyBorder="1" applyAlignment="1">
      <alignment horizontal="right" vertical="center"/>
    </xf>
    <xf numFmtId="6" fontId="12" fillId="0" borderId="4" xfId="0" applyNumberFormat="1" applyFont="1" applyFill="1" applyBorder="1" applyAlignment="1">
      <alignment horizontal="right" vertical="center"/>
    </xf>
    <xf numFmtId="6" fontId="12" fillId="0" borderId="3" xfId="0" applyNumberFormat="1" applyFont="1" applyFill="1" applyBorder="1" applyAlignment="1">
      <alignment horizontal="center"/>
    </xf>
    <xf numFmtId="6" fontId="12" fillId="0" borderId="18" xfId="0" applyNumberFormat="1" applyFont="1" applyFill="1" applyBorder="1" applyAlignment="1">
      <alignment vertical="center"/>
    </xf>
    <xf numFmtId="0" fontId="12" fillId="0" borderId="0" xfId="7" applyFont="1" applyFill="1" applyBorder="1"/>
    <xf numFmtId="0" fontId="12" fillId="0" borderId="4" xfId="7" applyFont="1" applyFill="1" applyBorder="1"/>
    <xf numFmtId="6" fontId="12" fillId="0" borderId="4" xfId="0" applyNumberFormat="1" applyFont="1" applyFill="1" applyBorder="1" applyAlignment="1">
      <alignment horizontal="center"/>
    </xf>
    <xf numFmtId="6" fontId="12" fillId="0" borderId="10" xfId="0" applyNumberFormat="1" applyFont="1" applyFill="1" applyBorder="1" applyAlignment="1">
      <alignment horizontal="right" vertical="center"/>
    </xf>
    <xf numFmtId="6" fontId="12" fillId="0" borderId="10" xfId="0" applyNumberFormat="1" applyFont="1" applyBorder="1" applyAlignment="1">
      <alignment horizontal="right" vertical="center"/>
    </xf>
    <xf numFmtId="0" fontId="12" fillId="0" borderId="0" xfId="0" applyFont="1" applyFill="1"/>
    <xf numFmtId="0" fontId="12" fillId="0" borderId="5" xfId="0" applyFont="1" applyFill="1" applyBorder="1" applyAlignment="1"/>
    <xf numFmtId="0" fontId="1" fillId="0" borderId="0" xfId="0" applyFont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6" fontId="12" fillId="0" borderId="9" xfId="0" applyNumberFormat="1" applyFont="1" applyFill="1" applyBorder="1" applyAlignment="1">
      <alignment horizontal="right" vertical="center"/>
    </xf>
    <xf numFmtId="0" fontId="12" fillId="0" borderId="22" xfId="0" applyFont="1" applyFill="1" applyBorder="1"/>
    <xf numFmtId="0" fontId="12" fillId="0" borderId="16" xfId="0" applyFont="1" applyFill="1" applyBorder="1"/>
    <xf numFmtId="6" fontId="12" fillId="0" borderId="6" xfId="0" applyNumberFormat="1" applyFont="1" applyFill="1" applyBorder="1" applyAlignment="1">
      <alignment horizontal="center"/>
    </xf>
    <xf numFmtId="6" fontId="12" fillId="0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6" fontId="12" fillId="0" borderId="5" xfId="0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Fill="1" applyAlignment="1"/>
    <xf numFmtId="164" fontId="12" fillId="3" borderId="16" xfId="0" applyNumberFormat="1" applyFont="1" applyFill="1" applyBorder="1"/>
    <xf numFmtId="0" fontId="12" fillId="0" borderId="20" xfId="0" applyFont="1" applyBorder="1"/>
    <xf numFmtId="0" fontId="12" fillId="0" borderId="21" xfId="0" applyFont="1" applyBorder="1"/>
    <xf numFmtId="0" fontId="10" fillId="3" borderId="6" xfId="0" applyFont="1" applyFill="1" applyBorder="1"/>
    <xf numFmtId="0" fontId="12" fillId="3" borderId="4" xfId="0" applyFont="1" applyFill="1" applyBorder="1"/>
    <xf numFmtId="6" fontId="12" fillId="3" borderId="8" xfId="0" applyNumberFormat="1" applyFont="1" applyFill="1" applyBorder="1" applyAlignment="1">
      <alignment horizontal="right" vertical="center"/>
    </xf>
    <xf numFmtId="6" fontId="12" fillId="0" borderId="13" xfId="0" applyNumberFormat="1" applyFont="1" applyFill="1" applyBorder="1" applyAlignment="1">
      <alignment vertical="center"/>
    </xf>
    <xf numFmtId="0" fontId="12" fillId="0" borderId="0" xfId="5" applyFont="1" applyFill="1" applyBorder="1"/>
    <xf numFmtId="0" fontId="12" fillId="0" borderId="4" xfId="5" applyFont="1" applyFill="1" applyBorder="1"/>
    <xf numFmtId="0" fontId="12" fillId="0" borderId="0" xfId="8" applyFont="1" applyFill="1" applyBorder="1"/>
    <xf numFmtId="0" fontId="10" fillId="0" borderId="0" xfId="0" applyFont="1"/>
    <xf numFmtId="0" fontId="12" fillId="0" borderId="4" xfId="8" applyFont="1" applyFill="1" applyBorder="1"/>
    <xf numFmtId="6" fontId="12" fillId="0" borderId="0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12" fillId="0" borderId="9" xfId="0" applyFont="1" applyBorder="1" applyAlignment="1">
      <alignment vertical="center"/>
    </xf>
    <xf numFmtId="6" fontId="12" fillId="0" borderId="9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6" fontId="17" fillId="0" borderId="0" xfId="5" applyNumberFormat="1" applyFont="1" applyFill="1" applyBorder="1" applyAlignment="1">
      <alignment horizontal="right" vertical="center"/>
    </xf>
    <xf numFmtId="6" fontId="12" fillId="0" borderId="5" xfId="0" applyNumberFormat="1" applyFont="1" applyFill="1" applyBorder="1" applyAlignment="1">
      <alignment vertical="center"/>
    </xf>
    <xf numFmtId="164" fontId="12" fillId="0" borderId="3" xfId="0" applyNumberFormat="1" applyFont="1" applyFill="1" applyBorder="1" applyAlignment="1">
      <alignment vertical="center"/>
    </xf>
    <xf numFmtId="6" fontId="12" fillId="0" borderId="13" xfId="5" applyNumberFormat="1" applyFont="1" applyFill="1" applyBorder="1" applyAlignment="1">
      <alignment horizontal="right" vertical="center"/>
    </xf>
    <xf numFmtId="6" fontId="12" fillId="0" borderId="13" xfId="0" applyNumberFormat="1" applyFont="1" applyBorder="1" applyAlignment="1">
      <alignment horizontal="right" vertical="center"/>
    </xf>
    <xf numFmtId="6" fontId="17" fillId="0" borderId="13" xfId="5" applyNumberFormat="1" applyFont="1" applyFill="1" applyBorder="1" applyAlignment="1">
      <alignment horizontal="right" vertical="center"/>
    </xf>
    <xf numFmtId="164" fontId="12" fillId="0" borderId="14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6" fontId="12" fillId="0" borderId="6" xfId="0" applyNumberFormat="1" applyFont="1" applyFill="1" applyBorder="1" applyAlignment="1">
      <alignment vertical="center"/>
    </xf>
    <xf numFmtId="164" fontId="12" fillId="0" borderId="8" xfId="0" applyNumberFormat="1" applyFont="1" applyFill="1" applyBorder="1" applyAlignment="1">
      <alignment vertical="center"/>
    </xf>
    <xf numFmtId="6" fontId="12" fillId="0" borderId="15" xfId="0" applyNumberFormat="1" applyFont="1" applyFill="1" applyBorder="1" applyAlignment="1">
      <alignment horizontal="right" vertical="center"/>
    </xf>
    <xf numFmtId="0" fontId="12" fillId="3" borderId="16" xfId="0" applyFont="1" applyFill="1" applyBorder="1" applyAlignment="1">
      <alignment horizontal="right" vertical="center"/>
    </xf>
    <xf numFmtId="6" fontId="12" fillId="3" borderId="15" xfId="0" applyNumberFormat="1" applyFont="1" applyFill="1" applyBorder="1" applyAlignment="1">
      <alignment horizontal="right" vertical="center"/>
    </xf>
    <xf numFmtId="6" fontId="12" fillId="3" borderId="15" xfId="0" applyNumberFormat="1" applyFont="1" applyFill="1" applyBorder="1" applyAlignment="1">
      <alignment vertical="center"/>
    </xf>
    <xf numFmtId="164" fontId="12" fillId="3" borderId="17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6" fontId="12" fillId="0" borderId="9" xfId="0" applyNumberFormat="1" applyFont="1" applyBorder="1" applyAlignment="1">
      <alignment horizontal="right" vertical="center"/>
    </xf>
    <xf numFmtId="6" fontId="12" fillId="0" borderId="5" xfId="0" applyNumberFormat="1" applyFont="1" applyBorder="1" applyAlignment="1">
      <alignment horizontal="right" vertical="center"/>
    </xf>
    <xf numFmtId="6" fontId="12" fillId="0" borderId="5" xfId="0" applyNumberFormat="1" applyFont="1" applyBorder="1" applyAlignment="1">
      <alignment vertical="center"/>
    </xf>
    <xf numFmtId="164" fontId="12" fillId="0" borderId="3" xfId="0" applyNumberFormat="1" applyFont="1" applyBorder="1" applyAlignment="1">
      <alignment vertical="center"/>
    </xf>
    <xf numFmtId="6" fontId="12" fillId="0" borderId="11" xfId="0" applyNumberFormat="1" applyFont="1" applyBorder="1" applyAlignment="1">
      <alignment vertical="center"/>
    </xf>
    <xf numFmtId="6" fontId="12" fillId="0" borderId="6" xfId="0" applyNumberFormat="1" applyFont="1" applyFill="1" applyBorder="1" applyAlignment="1">
      <alignment horizontal="right" vertical="center"/>
    </xf>
    <xf numFmtId="6" fontId="12" fillId="0" borderId="11" xfId="0" applyNumberFormat="1" applyFont="1" applyFill="1" applyBorder="1" applyAlignment="1">
      <alignment horizontal="right" vertical="center"/>
    </xf>
    <xf numFmtId="6" fontId="12" fillId="3" borderId="9" xfId="0" applyNumberFormat="1" applyFont="1" applyFill="1" applyBorder="1" applyAlignment="1">
      <alignment horizontal="right" vertical="center"/>
    </xf>
    <xf numFmtId="6" fontId="12" fillId="3" borderId="10" xfId="0" applyNumberFormat="1" applyFont="1" applyFill="1" applyBorder="1" applyAlignment="1">
      <alignment horizontal="right" vertical="center"/>
    </xf>
    <xf numFmtId="6" fontId="12" fillId="3" borderId="11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164" fontId="12" fillId="0" borderId="10" xfId="0" applyNumberFormat="1" applyFont="1" applyBorder="1" applyAlignment="1">
      <alignment horizontal="right" vertical="center"/>
    </xf>
    <xf numFmtId="164" fontId="12" fillId="0" borderId="3" xfId="0" applyNumberFormat="1" applyFont="1" applyFill="1" applyBorder="1" applyAlignment="1">
      <alignment horizontal="right" vertical="center"/>
    </xf>
    <xf numFmtId="164" fontId="12" fillId="0" borderId="14" xfId="0" applyNumberFormat="1" applyFont="1" applyFill="1" applyBorder="1" applyAlignment="1">
      <alignment horizontal="right" vertical="center"/>
    </xf>
    <xf numFmtId="164" fontId="12" fillId="0" borderId="8" xfId="0" applyNumberFormat="1" applyFont="1" applyFill="1" applyBorder="1" applyAlignment="1">
      <alignment horizontal="right" vertical="center"/>
    </xf>
    <xf numFmtId="164" fontId="12" fillId="3" borderId="17" xfId="0" applyNumberFormat="1" applyFont="1" applyFill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6" fontId="12" fillId="0" borderId="11" xfId="0" applyNumberFormat="1" applyFont="1" applyBorder="1" applyAlignment="1">
      <alignment horizontal="right" vertical="center"/>
    </xf>
    <xf numFmtId="164" fontId="12" fillId="3" borderId="10" xfId="0" applyNumberFormat="1" applyFont="1" applyFill="1" applyBorder="1" applyAlignment="1">
      <alignment horizontal="right" vertical="center"/>
    </xf>
    <xf numFmtId="164" fontId="12" fillId="0" borderId="9" xfId="0" applyNumberFormat="1" applyFont="1" applyBorder="1" applyAlignment="1">
      <alignment vertical="center"/>
    </xf>
    <xf numFmtId="6" fontId="12" fillId="0" borderId="0" xfId="5" applyNumberFormat="1" applyFont="1" applyFill="1" applyBorder="1" applyAlignment="1">
      <alignment vertical="center"/>
    </xf>
    <xf numFmtId="6" fontId="12" fillId="0" borderId="13" xfId="5" applyNumberFormat="1" applyFont="1" applyFill="1" applyBorder="1" applyAlignment="1">
      <alignment vertical="center"/>
    </xf>
    <xf numFmtId="6" fontId="12" fillId="3" borderId="16" xfId="0" applyNumberFormat="1" applyFont="1" applyFill="1" applyBorder="1" applyAlignment="1">
      <alignment vertical="center"/>
    </xf>
    <xf numFmtId="6" fontId="12" fillId="0" borderId="0" xfId="0" applyNumberFormat="1" applyFont="1" applyBorder="1" applyAlignment="1">
      <alignment vertical="center"/>
    </xf>
    <xf numFmtId="6" fontId="12" fillId="0" borderId="0" xfId="0" applyNumberFormat="1" applyFont="1" applyFill="1" applyBorder="1" applyAlignment="1">
      <alignment vertical="center"/>
    </xf>
    <xf numFmtId="6" fontId="17" fillId="0" borderId="0" xfId="0" applyNumberFormat="1" applyFont="1" applyFill="1" applyBorder="1" applyAlignment="1">
      <alignment vertical="center"/>
    </xf>
    <xf numFmtId="6" fontId="16" fillId="3" borderId="16" xfId="0" applyNumberFormat="1" applyFont="1" applyFill="1" applyBorder="1" applyAlignment="1">
      <alignment vertical="center"/>
    </xf>
    <xf numFmtId="6" fontId="12" fillId="0" borderId="11" xfId="0" applyNumberFormat="1" applyFont="1" applyFill="1" applyBorder="1" applyAlignment="1">
      <alignment vertical="center"/>
    </xf>
    <xf numFmtId="6" fontId="12" fillId="0" borderId="9" xfId="0" applyNumberFormat="1" applyFont="1" applyFill="1" applyBorder="1" applyAlignment="1">
      <alignment vertical="center"/>
    </xf>
    <xf numFmtId="164" fontId="12" fillId="0" borderId="10" xfId="0" applyNumberFormat="1" applyFont="1" applyFill="1" applyBorder="1" applyAlignment="1">
      <alignment vertical="center"/>
    </xf>
    <xf numFmtId="6" fontId="12" fillId="0" borderId="5" xfId="9" applyNumberFormat="1" applyFont="1" applyFill="1" applyBorder="1" applyAlignment="1">
      <alignment vertical="center"/>
    </xf>
    <xf numFmtId="6" fontId="12" fillId="0" borderId="2" xfId="0" applyNumberFormat="1" applyFont="1" applyFill="1" applyBorder="1" applyAlignment="1">
      <alignment vertical="center"/>
    </xf>
    <xf numFmtId="6" fontId="12" fillId="0" borderId="1" xfId="0" applyNumberFormat="1" applyFont="1" applyFill="1" applyBorder="1" applyAlignment="1">
      <alignment vertical="center"/>
    </xf>
    <xf numFmtId="164" fontId="12" fillId="0" borderId="7" xfId="0" applyNumberFormat="1" applyFont="1" applyFill="1" applyBorder="1" applyAlignment="1">
      <alignment vertical="center"/>
    </xf>
    <xf numFmtId="6" fontId="12" fillId="0" borderId="20" xfId="0" applyNumberFormat="1" applyFont="1" applyFill="1" applyBorder="1" applyAlignment="1">
      <alignment vertical="center"/>
    </xf>
    <xf numFmtId="6" fontId="12" fillId="0" borderId="21" xfId="0" applyNumberFormat="1" applyFont="1" applyFill="1" applyBorder="1" applyAlignment="1">
      <alignment vertical="center"/>
    </xf>
    <xf numFmtId="164" fontId="12" fillId="0" borderId="22" xfId="0" applyNumberFormat="1" applyFont="1" applyFill="1" applyBorder="1" applyAlignment="1">
      <alignment vertical="center"/>
    </xf>
    <xf numFmtId="6" fontId="12" fillId="0" borderId="4" xfId="0" applyNumberFormat="1" applyFont="1" applyFill="1" applyBorder="1" applyAlignment="1">
      <alignment vertical="center"/>
    </xf>
    <xf numFmtId="6" fontId="12" fillId="0" borderId="16" xfId="0" applyNumberFormat="1" applyFont="1" applyFill="1" applyBorder="1" applyAlignment="1">
      <alignment vertical="center"/>
    </xf>
    <xf numFmtId="6" fontId="12" fillId="0" borderId="16" xfId="0" applyNumberFormat="1" applyFont="1" applyFill="1" applyBorder="1" applyAlignment="1">
      <alignment horizontal="right" vertical="center"/>
    </xf>
    <xf numFmtId="6" fontId="12" fillId="0" borderId="15" xfId="0" applyNumberFormat="1" applyFont="1" applyFill="1" applyBorder="1" applyAlignment="1">
      <alignment vertical="center"/>
    </xf>
    <xf numFmtId="164" fontId="12" fillId="0" borderId="17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6" fontId="12" fillId="0" borderId="13" xfId="0" applyNumberFormat="1" applyFont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6" fontId="12" fillId="3" borderId="4" xfId="0" applyNumberFormat="1" applyFont="1" applyFill="1" applyBorder="1" applyAlignment="1">
      <alignment horizontal="right" vertical="center"/>
    </xf>
    <xf numFmtId="6" fontId="12" fillId="0" borderId="17" xfId="0" applyNumberFormat="1" applyFont="1" applyFill="1" applyBorder="1" applyAlignment="1">
      <alignment vertical="center"/>
    </xf>
    <xf numFmtId="6" fontId="12" fillId="3" borderId="6" xfId="0" applyNumberFormat="1" applyFont="1" applyFill="1" applyBorder="1" applyAlignment="1">
      <alignment horizontal="right" vertical="center"/>
    </xf>
    <xf numFmtId="164" fontId="12" fillId="3" borderId="8" xfId="0" applyNumberFormat="1" applyFont="1" applyFill="1" applyBorder="1" applyAlignment="1">
      <alignment horizontal="right" vertical="center"/>
    </xf>
    <xf numFmtId="6" fontId="12" fillId="0" borderId="2" xfId="0" applyNumberFormat="1" applyFont="1" applyFill="1" applyBorder="1" applyAlignment="1">
      <alignment horizontal="right" vertical="center"/>
    </xf>
    <xf numFmtId="164" fontId="12" fillId="0" borderId="7" xfId="0" applyNumberFormat="1" applyFont="1" applyFill="1" applyBorder="1" applyAlignment="1">
      <alignment horizontal="right" vertical="center"/>
    </xf>
    <xf numFmtId="6" fontId="12" fillId="0" borderId="17" xfId="0" applyNumberFormat="1" applyFont="1" applyFill="1" applyBorder="1" applyAlignment="1">
      <alignment horizontal="right" vertical="center"/>
    </xf>
    <xf numFmtId="6" fontId="12" fillId="0" borderId="5" xfId="9" applyNumberFormat="1" applyFont="1" applyFill="1" applyBorder="1" applyAlignment="1">
      <alignment horizontal="right" vertical="center"/>
    </xf>
    <xf numFmtId="43" fontId="12" fillId="0" borderId="0" xfId="11" applyFont="1"/>
    <xf numFmtId="6" fontId="12" fillId="0" borderId="0" xfId="0" applyNumberFormat="1" applyFont="1"/>
    <xf numFmtId="0" fontId="1" fillId="0" borderId="0" xfId="0" applyFont="1" applyFill="1" applyAlignment="1">
      <alignment horizontal="left"/>
    </xf>
    <xf numFmtId="166" fontId="12" fillId="0" borderId="0" xfId="11" applyNumberFormat="1" applyFont="1" applyFill="1" applyBorder="1" applyAlignment="1">
      <alignment horizontal="right" vertical="center"/>
    </xf>
    <xf numFmtId="166" fontId="12" fillId="0" borderId="4" xfId="11" applyNumberFormat="1" applyFont="1" applyFill="1" applyBorder="1" applyAlignment="1">
      <alignment horizontal="right" vertical="center"/>
    </xf>
    <xf numFmtId="166" fontId="12" fillId="0" borderId="9" xfId="11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164" fontId="10" fillId="2" borderId="24" xfId="0" applyNumberFormat="1" applyFont="1" applyFill="1" applyBorder="1" applyAlignment="1">
      <alignment horizontal="center"/>
    </xf>
    <xf numFmtId="0" fontId="12" fillId="0" borderId="14" xfId="0" applyFont="1" applyBorder="1"/>
    <xf numFmtId="10" fontId="12" fillId="0" borderId="0" xfId="12" applyNumberFormat="1" applyFont="1"/>
    <xf numFmtId="6" fontId="16" fillId="0" borderId="0" xfId="0" applyNumberFormat="1" applyFont="1" applyFill="1" applyBorder="1" applyAlignment="1">
      <alignment vertical="center"/>
    </xf>
    <xf numFmtId="6" fontId="16" fillId="0" borderId="9" xfId="0" applyNumberFormat="1" applyFont="1" applyFill="1" applyBorder="1" applyAlignment="1">
      <alignment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6" fontId="12" fillId="0" borderId="6" xfId="0" applyNumberFormat="1" applyFont="1" applyFill="1" applyBorder="1" applyAlignment="1">
      <alignment horizontal="center" vertical="center"/>
    </xf>
    <xf numFmtId="8" fontId="12" fillId="0" borderId="0" xfId="0" applyNumberFormat="1" applyFont="1"/>
    <xf numFmtId="164" fontId="12" fillId="0" borderId="8" xfId="0" applyNumberFormat="1" applyFont="1" applyFill="1" applyBorder="1" applyAlignment="1">
      <alignment horizontal="center" vertical="center"/>
    </xf>
    <xf numFmtId="166" fontId="1" fillId="0" borderId="0" xfId="11" applyNumberFormat="1" applyFont="1"/>
    <xf numFmtId="166" fontId="3" fillId="0" borderId="0" xfId="11" applyNumberFormat="1" applyFont="1"/>
    <xf numFmtId="166" fontId="12" fillId="0" borderId="0" xfId="11" applyNumberFormat="1" applyFont="1"/>
    <xf numFmtId="6" fontId="12" fillId="0" borderId="4" xfId="5" applyNumberFormat="1" applyFont="1" applyFill="1" applyBorder="1" applyAlignment="1">
      <alignment horizontal="right" vertical="center"/>
    </xf>
    <xf numFmtId="6" fontId="12" fillId="0" borderId="0" xfId="0" applyNumberFormat="1" applyFont="1" applyBorder="1" applyAlignment="1">
      <alignment horizontal="center" vertical="center"/>
    </xf>
    <xf numFmtId="6" fontId="12" fillId="0" borderId="4" xfId="0" applyNumberFormat="1" applyFont="1" applyFill="1" applyBorder="1" applyAlignment="1">
      <alignment horizontal="center" vertical="center"/>
    </xf>
    <xf numFmtId="6" fontId="12" fillId="0" borderId="4" xfId="0" applyNumberFormat="1" applyFont="1" applyBorder="1" applyAlignment="1">
      <alignment horizontal="center" vertical="center"/>
    </xf>
    <xf numFmtId="8" fontId="12" fillId="0" borderId="0" xfId="5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6" fontId="12" fillId="0" borderId="0" xfId="0" applyNumberFormat="1" applyFont="1"/>
    <xf numFmtId="0" fontId="12" fillId="0" borderId="10" xfId="0" applyFont="1" applyBorder="1" applyAlignment="1">
      <alignment horizontal="right" vertical="center"/>
    </xf>
    <xf numFmtId="0" fontId="4" fillId="2" borderId="24" xfId="0" applyFont="1" applyFill="1" applyBorder="1" applyAlignment="1">
      <alignment horizontal="centerContinuous"/>
    </xf>
    <xf numFmtId="6" fontId="12" fillId="0" borderId="3" xfId="0" applyNumberFormat="1" applyFont="1" applyFill="1" applyBorder="1" applyAlignment="1">
      <alignment vertical="center"/>
    </xf>
    <xf numFmtId="6" fontId="12" fillId="0" borderId="14" xfId="0" applyNumberFormat="1" applyFont="1" applyFill="1" applyBorder="1" applyAlignment="1">
      <alignment vertical="center"/>
    </xf>
    <xf numFmtId="6" fontId="12" fillId="0" borderId="4" xfId="5" applyNumberFormat="1" applyFont="1" applyFill="1" applyBorder="1" applyAlignment="1">
      <alignment vertical="center"/>
    </xf>
    <xf numFmtId="6" fontId="12" fillId="0" borderId="8" xfId="0" applyNumberFormat="1" applyFont="1" applyFill="1" applyBorder="1" applyAlignment="1">
      <alignment vertical="center"/>
    </xf>
    <xf numFmtId="0" fontId="4" fillId="2" borderId="3" xfId="0" applyFont="1" applyFill="1" applyBorder="1"/>
    <xf numFmtId="0" fontId="4" fillId="2" borderId="10" xfId="0" applyFont="1" applyFill="1" applyBorder="1"/>
    <xf numFmtId="6" fontId="12" fillId="0" borderId="0" xfId="5" applyNumberFormat="1" applyFont="1" applyFill="1" applyBorder="1" applyAlignment="1">
      <alignment horizontal="center" vertical="center"/>
    </xf>
    <xf numFmtId="6" fontId="12" fillId="0" borderId="4" xfId="5" applyNumberFormat="1" applyFont="1" applyFill="1" applyBorder="1" applyAlignment="1">
      <alignment horizontal="center" vertical="center"/>
    </xf>
    <xf numFmtId="6" fontId="12" fillId="0" borderId="8" xfId="0" applyNumberFormat="1" applyFont="1" applyFill="1" applyBorder="1" applyAlignment="1">
      <alignment horizontal="center" vertical="center"/>
    </xf>
    <xf numFmtId="6" fontId="17" fillId="0" borderId="0" xfId="5" applyNumberFormat="1" applyFont="1" applyFill="1" applyBorder="1" applyAlignment="1">
      <alignment horizontal="center" vertical="center"/>
    </xf>
    <xf numFmtId="6" fontId="17" fillId="0" borderId="4" xfId="5" applyNumberFormat="1" applyFont="1" applyFill="1" applyBorder="1" applyAlignment="1">
      <alignment horizontal="center" vertical="center"/>
    </xf>
    <xf numFmtId="167" fontId="12" fillId="0" borderId="11" xfId="0" applyNumberFormat="1" applyFont="1" applyFill="1" applyBorder="1" applyAlignment="1">
      <alignment horizontal="right" vertical="center"/>
    </xf>
    <xf numFmtId="166" fontId="12" fillId="0" borderId="11" xfId="0" applyNumberFormat="1" applyFont="1" applyFill="1" applyBorder="1" applyAlignment="1">
      <alignment horizontal="right" vertical="center"/>
    </xf>
    <xf numFmtId="6" fontId="3" fillId="0" borderId="0" xfId="0" applyNumberFormat="1" applyFont="1" applyFill="1"/>
    <xf numFmtId="6" fontId="12" fillId="0" borderId="0" xfId="0" applyNumberFormat="1" applyFont="1" applyFill="1"/>
    <xf numFmtId="165" fontId="12" fillId="0" borderId="0" xfId="11" applyNumberFormat="1" applyFont="1"/>
    <xf numFmtId="6" fontId="17" fillId="0" borderId="4" xfId="5" applyNumberFormat="1" applyFont="1" applyFill="1" applyBorder="1" applyAlignment="1">
      <alignment horizontal="right" vertical="center"/>
    </xf>
    <xf numFmtId="6" fontId="12" fillId="0" borderId="4" xfId="0" applyNumberFormat="1" applyFont="1" applyBorder="1" applyAlignment="1">
      <alignment horizontal="right" vertical="center"/>
    </xf>
    <xf numFmtId="0" fontId="21" fillId="0" borderId="0" xfId="0" applyFont="1"/>
    <xf numFmtId="0" fontId="12" fillId="0" borderId="5" xfId="0" applyFont="1" applyBorder="1"/>
    <xf numFmtId="0" fontId="12" fillId="0" borderId="0" xfId="0" applyFont="1" applyBorder="1"/>
    <xf numFmtId="6" fontId="12" fillId="0" borderId="3" xfId="0" applyNumberFormat="1" applyFont="1" applyFill="1" applyBorder="1" applyAlignment="1">
      <alignment horizontal="right" vertical="center"/>
    </xf>
    <xf numFmtId="6" fontId="12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6" fontId="12" fillId="0" borderId="5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22" fillId="0" borderId="5" xfId="0" applyFont="1" applyFill="1" applyBorder="1"/>
    <xf numFmtId="0" fontId="22" fillId="0" borderId="0" xfId="0" applyFont="1" applyFill="1" applyBorder="1"/>
    <xf numFmtId="6" fontId="22" fillId="0" borderId="5" xfId="0" applyNumberFormat="1" applyFont="1" applyFill="1" applyBorder="1" applyAlignment="1">
      <alignment vertical="center"/>
    </xf>
    <xf numFmtId="164" fontId="22" fillId="0" borderId="3" xfId="0" applyNumberFormat="1" applyFont="1" applyFill="1" applyBorder="1" applyAlignment="1">
      <alignment vertical="center"/>
    </xf>
    <xf numFmtId="0" fontId="22" fillId="0" borderId="0" xfId="0" applyFont="1" applyFill="1"/>
    <xf numFmtId="6" fontId="12" fillId="0" borderId="3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6" fontId="12" fillId="0" borderId="0" xfId="0" applyNumberFormat="1" applyFont="1" applyFill="1" applyBorder="1" applyAlignment="1">
      <alignment horizontal="right" vertical="center"/>
    </xf>
    <xf numFmtId="6" fontId="12" fillId="0" borderId="13" xfId="0" applyNumberFormat="1" applyFont="1" applyFill="1" applyBorder="1" applyAlignment="1">
      <alignment vertical="center"/>
    </xf>
    <xf numFmtId="6" fontId="12" fillId="0" borderId="5" xfId="0" applyNumberFormat="1" applyFont="1" applyFill="1" applyBorder="1" applyAlignment="1">
      <alignment vertical="center"/>
    </xf>
    <xf numFmtId="164" fontId="12" fillId="0" borderId="3" xfId="0" applyNumberFormat="1" applyFont="1" applyFill="1" applyBorder="1" applyAlignment="1">
      <alignment vertical="center"/>
    </xf>
    <xf numFmtId="6" fontId="12" fillId="0" borderId="0" xfId="0" applyNumberFormat="1" applyFont="1" applyFill="1" applyBorder="1" applyAlignment="1">
      <alignment vertical="center"/>
    </xf>
    <xf numFmtId="0" fontId="1" fillId="0" borderId="0" xfId="5" applyFont="1" applyFill="1" applyAlignment="1">
      <alignment horizontal="left" vertical="center" wrapText="1"/>
    </xf>
    <xf numFmtId="0" fontId="10" fillId="2" borderId="1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" fillId="0" borderId="0" xfId="5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0" fillId="2" borderId="11" xfId="0" quotePrefix="1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10" fillId="2" borderId="10" xfId="0" quotePrefix="1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8" xfId="0" quotePrefix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0" xfId="5" applyFont="1" applyFill="1" applyBorder="1" applyAlignment="1">
      <alignment horizontal="left" wrapText="1"/>
    </xf>
    <xf numFmtId="0" fontId="10" fillId="2" borderId="6" xfId="0" quotePrefix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0" borderId="0" xfId="5" applyFont="1" applyFill="1" applyBorder="1" applyAlignment="1">
      <alignment horizontal="left" vertical="top" wrapText="1"/>
    </xf>
    <xf numFmtId="0" fontId="1" fillId="0" borderId="0" xfId="5" applyFont="1" applyFill="1" applyAlignment="1">
      <alignment horizontal="left" wrapText="1"/>
    </xf>
    <xf numFmtId="0" fontId="10" fillId="2" borderId="4" xfId="0" quotePrefix="1" applyFont="1" applyFill="1" applyBorder="1" applyAlignment="1">
      <alignment horizontal="center"/>
    </xf>
    <xf numFmtId="0" fontId="18" fillId="0" borderId="0" xfId="0" applyFont="1" applyAlignment="1">
      <alignment horizontal="left" wrapText="1"/>
    </xf>
  </cellXfs>
  <cellStyles count="14">
    <cellStyle name="Comma" xfId="11" builtinId="3"/>
    <cellStyle name="Comma 2" xfId="6"/>
    <cellStyle name="Comma 3" xfId="10"/>
    <cellStyle name="Normal" xfId="0" builtinId="0"/>
    <cellStyle name="Normal 2" xfId="1"/>
    <cellStyle name="Normal 2 2" xfId="5"/>
    <cellStyle name="Normal 3" xfId="2"/>
    <cellStyle name="Normal 3 2" xfId="7"/>
    <cellStyle name="Normal 4" xfId="3"/>
    <cellStyle name="Normal 4 2" xfId="4"/>
    <cellStyle name="Normal 4 3" xfId="8"/>
    <cellStyle name="Normal_Regents Tuition Options, 4-option request 2007 05 09 for FA and bursar w rate change 2" xfId="9"/>
    <cellStyle name="Percent" xfId="12" builtinId="5"/>
    <cellStyle name="Percent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0"/>
  <sheetViews>
    <sheetView tabSelected="1" zoomScale="80" zoomScaleNormal="80" zoomScaleSheetLayoutView="9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U28" sqref="U28"/>
    </sheetView>
  </sheetViews>
  <sheetFormatPr defaultColWidth="9.140625" defaultRowHeight="12.75" x14ac:dyDescent="0.2"/>
  <cols>
    <col min="1" max="1" width="2" style="9" customWidth="1"/>
    <col min="2" max="2" width="2.42578125" style="9" customWidth="1"/>
    <col min="3" max="3" width="60.140625" style="9" customWidth="1"/>
    <col min="4" max="4" width="13.140625" style="22" bestFit="1" customWidth="1"/>
    <col min="5" max="5" width="8.85546875" style="9" customWidth="1"/>
    <col min="6" max="7" width="11.42578125" style="9" customWidth="1"/>
    <col min="8" max="8" width="11.42578125" style="11" customWidth="1"/>
    <col min="9" max="10" width="11.42578125" style="9" customWidth="1"/>
    <col min="11" max="11" width="10.28515625" style="9" customWidth="1"/>
    <col min="12" max="12" width="8.85546875" style="9" customWidth="1"/>
    <col min="13" max="13" width="10.7109375" style="11" customWidth="1"/>
    <col min="14" max="14" width="10.7109375" style="9" customWidth="1"/>
    <col min="15" max="15" width="10.7109375" style="11" customWidth="1"/>
    <col min="16" max="16" width="9.140625" style="9"/>
    <col min="17" max="17" width="12.42578125" style="291" bestFit="1" customWidth="1"/>
    <col min="18" max="18" width="12.42578125" style="9" customWidth="1"/>
    <col min="19" max="16384" width="9.140625" style="9"/>
  </cols>
  <sheetData>
    <row r="1" spans="1:18" ht="18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ht="18" x14ac:dyDescent="0.25">
      <c r="A2" s="45" t="s">
        <v>125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18.75" thickBot="1" x14ac:dyDescent="0.3">
      <c r="A3" s="44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s="1" customFormat="1" ht="15.75" customHeight="1" x14ac:dyDescent="0.25">
      <c r="A4" s="46"/>
      <c r="B4" s="47"/>
      <c r="C4" s="119"/>
      <c r="D4" s="349" t="s">
        <v>116</v>
      </c>
      <c r="E4" s="350"/>
      <c r="F4" s="350"/>
      <c r="G4" s="350"/>
      <c r="H4" s="351"/>
      <c r="I4" s="349" t="s">
        <v>123</v>
      </c>
      <c r="J4" s="350"/>
      <c r="K4" s="350"/>
      <c r="L4" s="350"/>
      <c r="M4" s="351"/>
      <c r="N4" s="343" t="s">
        <v>1</v>
      </c>
      <c r="O4" s="344"/>
      <c r="Q4" s="292"/>
    </row>
    <row r="5" spans="1:18" s="1" customFormat="1" ht="15.75" thickBot="1" x14ac:dyDescent="0.3">
      <c r="A5" s="48"/>
      <c r="B5" s="49"/>
      <c r="C5" s="120"/>
      <c r="D5" s="352"/>
      <c r="E5" s="353"/>
      <c r="F5" s="353"/>
      <c r="G5" s="353"/>
      <c r="H5" s="354"/>
      <c r="I5" s="352"/>
      <c r="J5" s="353"/>
      <c r="K5" s="353"/>
      <c r="L5" s="353"/>
      <c r="M5" s="354"/>
      <c r="N5" s="346" t="s">
        <v>17</v>
      </c>
      <c r="O5" s="347"/>
      <c r="Q5" s="292"/>
    </row>
    <row r="6" spans="1:18" s="1" customFormat="1" ht="15" x14ac:dyDescent="0.25">
      <c r="A6" s="48"/>
      <c r="B6" s="49"/>
      <c r="C6" s="120"/>
      <c r="D6" s="279" t="s">
        <v>115</v>
      </c>
      <c r="E6" s="279" t="s">
        <v>115</v>
      </c>
      <c r="F6" s="279" t="s">
        <v>115</v>
      </c>
      <c r="G6" s="279" t="s">
        <v>115</v>
      </c>
      <c r="H6" s="279" t="s">
        <v>115</v>
      </c>
      <c r="I6" s="279" t="s">
        <v>124</v>
      </c>
      <c r="J6" s="279" t="s">
        <v>124</v>
      </c>
      <c r="K6" s="279" t="s">
        <v>124</v>
      </c>
      <c r="L6" s="279" t="s">
        <v>124</v>
      </c>
      <c r="M6" s="279" t="s">
        <v>124</v>
      </c>
      <c r="N6" s="50" t="s">
        <v>14</v>
      </c>
      <c r="O6" s="51" t="s">
        <v>15</v>
      </c>
      <c r="Q6" s="292"/>
    </row>
    <row r="7" spans="1:18" s="1" customFormat="1" ht="18" thickBot="1" x14ac:dyDescent="0.3">
      <c r="A7" s="52" t="s">
        <v>0</v>
      </c>
      <c r="B7" s="53"/>
      <c r="C7" s="121"/>
      <c r="D7" s="280" t="s">
        <v>67</v>
      </c>
      <c r="E7" s="280" t="s">
        <v>68</v>
      </c>
      <c r="F7" s="280" t="s">
        <v>69</v>
      </c>
      <c r="G7" s="280" t="s">
        <v>70</v>
      </c>
      <c r="H7" s="281" t="s">
        <v>16</v>
      </c>
      <c r="I7" s="280" t="s">
        <v>67</v>
      </c>
      <c r="J7" s="280" t="s">
        <v>68</v>
      </c>
      <c r="K7" s="280" t="s">
        <v>69</v>
      </c>
      <c r="L7" s="280" t="s">
        <v>70</v>
      </c>
      <c r="M7" s="281" t="s">
        <v>16</v>
      </c>
      <c r="N7" s="50" t="s">
        <v>1</v>
      </c>
      <c r="O7" s="54" t="s">
        <v>1</v>
      </c>
      <c r="Q7" s="292"/>
    </row>
    <row r="8" spans="1:18" s="163" customFormat="1" ht="15.75" thickBot="1" x14ac:dyDescent="0.3">
      <c r="A8" s="55" t="s">
        <v>12</v>
      </c>
      <c r="B8" s="56"/>
      <c r="C8" s="122"/>
      <c r="D8" s="57"/>
      <c r="E8" s="56"/>
      <c r="F8" s="56"/>
      <c r="G8" s="56"/>
      <c r="H8" s="58"/>
      <c r="I8" s="57"/>
      <c r="J8" s="56"/>
      <c r="K8" s="56"/>
      <c r="L8" s="56"/>
      <c r="M8" s="58"/>
      <c r="N8" s="57"/>
      <c r="O8" s="58"/>
      <c r="Q8" s="293"/>
    </row>
    <row r="9" spans="1:18" s="163" customFormat="1" ht="15.75" customHeight="1" x14ac:dyDescent="0.2">
      <c r="A9" s="61"/>
      <c r="B9" s="62" t="s">
        <v>106</v>
      </c>
      <c r="C9" s="302"/>
      <c r="D9" s="210"/>
      <c r="E9" s="214"/>
      <c r="F9" s="214"/>
      <c r="G9" s="200"/>
      <c r="H9" s="215"/>
      <c r="I9" s="210"/>
      <c r="J9" s="214"/>
      <c r="K9" s="214"/>
      <c r="L9" s="200"/>
      <c r="M9" s="215"/>
      <c r="N9" s="214"/>
      <c r="O9" s="215"/>
      <c r="Q9" s="293"/>
    </row>
    <row r="10" spans="1:18" s="163" customFormat="1" ht="15.75" customHeight="1" x14ac:dyDescent="0.2">
      <c r="A10" s="59"/>
      <c r="B10" s="60"/>
      <c r="C10" s="252" t="s">
        <v>20</v>
      </c>
      <c r="D10" s="162">
        <v>10728</v>
      </c>
      <c r="E10" s="183">
        <v>1737.8400000000001</v>
      </c>
      <c r="F10" s="133">
        <v>15220</v>
      </c>
      <c r="G10" s="137">
        <v>7605</v>
      </c>
      <c r="H10" s="66">
        <f>D10+E10+F10+G10</f>
        <v>35290.839999999997</v>
      </c>
      <c r="I10" s="162">
        <v>11040</v>
      </c>
      <c r="J10" s="183">
        <v>1766.3400000000001</v>
      </c>
      <c r="K10" s="133">
        <v>15676</v>
      </c>
      <c r="L10" s="137">
        <v>7310</v>
      </c>
      <c r="M10" s="66">
        <f>I10+J10+K10+L10</f>
        <v>35792.339999999997</v>
      </c>
      <c r="N10" s="133">
        <f>M10-H10</f>
        <v>501.5</v>
      </c>
      <c r="O10" s="216">
        <f>N10/H10</f>
        <v>1.4210486347165442E-2</v>
      </c>
      <c r="P10" s="272"/>
      <c r="Q10" s="293"/>
    </row>
    <row r="11" spans="1:18" s="163" customFormat="1" ht="15.75" customHeight="1" x14ac:dyDescent="0.2">
      <c r="A11" s="59"/>
      <c r="B11" s="60"/>
      <c r="C11" s="252" t="s">
        <v>47</v>
      </c>
      <c r="D11" s="162">
        <v>12456</v>
      </c>
      <c r="E11" s="183">
        <v>1737.8400000000001</v>
      </c>
      <c r="F11" s="133">
        <v>15220</v>
      </c>
      <c r="G11" s="137">
        <v>7605</v>
      </c>
      <c r="H11" s="66">
        <f>D11+E11+F11+G11</f>
        <v>37018.839999999997</v>
      </c>
      <c r="I11" s="162">
        <v>12816</v>
      </c>
      <c r="J11" s="183">
        <v>1766.3400000000001</v>
      </c>
      <c r="K11" s="133">
        <v>15676</v>
      </c>
      <c r="L11" s="137">
        <v>7310</v>
      </c>
      <c r="M11" s="66">
        <f>I11+J11+K11+L11</f>
        <v>37568.339999999997</v>
      </c>
      <c r="N11" s="133">
        <f>M11-H11</f>
        <v>549.5</v>
      </c>
      <c r="O11" s="216">
        <f>N11/H11</f>
        <v>1.4843793052402509E-2</v>
      </c>
      <c r="P11" s="272"/>
      <c r="Q11" s="293"/>
    </row>
    <row r="12" spans="1:18" s="163" customFormat="1" ht="15.75" customHeight="1" x14ac:dyDescent="0.2">
      <c r="A12" s="59"/>
      <c r="B12" s="60"/>
      <c r="C12" s="252" t="s">
        <v>3</v>
      </c>
      <c r="D12" s="162">
        <v>16032</v>
      </c>
      <c r="E12" s="183">
        <v>1737.8400000000001</v>
      </c>
      <c r="F12" s="133">
        <v>15220</v>
      </c>
      <c r="G12" s="137">
        <v>7605</v>
      </c>
      <c r="H12" s="66">
        <f>D12+E12+F12+G12</f>
        <v>40594.839999999997</v>
      </c>
      <c r="I12" s="162">
        <v>16512</v>
      </c>
      <c r="J12" s="183">
        <v>1766.3400000000001</v>
      </c>
      <c r="K12" s="133">
        <v>15676</v>
      </c>
      <c r="L12" s="137">
        <v>7310</v>
      </c>
      <c r="M12" s="66">
        <f>I12+J12+K12+L12</f>
        <v>41264.339999999997</v>
      </c>
      <c r="N12" s="133">
        <f>M12-H12</f>
        <v>669.5</v>
      </c>
      <c r="O12" s="216">
        <f>N12/H12</f>
        <v>1.6492243841828173E-2</v>
      </c>
      <c r="P12" s="272"/>
      <c r="Q12" s="293"/>
    </row>
    <row r="13" spans="1:18" s="163" customFormat="1" ht="15.75" customHeight="1" x14ac:dyDescent="0.2">
      <c r="A13" s="59"/>
      <c r="B13" s="60"/>
      <c r="C13" s="252" t="s">
        <v>4</v>
      </c>
      <c r="D13" s="162">
        <v>14184</v>
      </c>
      <c r="E13" s="183">
        <v>1737.8400000000001</v>
      </c>
      <c r="F13" s="133">
        <v>15220</v>
      </c>
      <c r="G13" s="137">
        <v>7605</v>
      </c>
      <c r="H13" s="66">
        <f>D13+E13+F13+G13</f>
        <v>38746.839999999997</v>
      </c>
      <c r="I13" s="162">
        <v>14592</v>
      </c>
      <c r="J13" s="183">
        <v>1766.3400000000001</v>
      </c>
      <c r="K13" s="133">
        <v>15676</v>
      </c>
      <c r="L13" s="137">
        <v>7310</v>
      </c>
      <c r="M13" s="66">
        <f>I13+J13+K13+L13</f>
        <v>39344.339999999997</v>
      </c>
      <c r="N13" s="133">
        <f>M13-H13</f>
        <v>597.5</v>
      </c>
      <c r="O13" s="216">
        <f>N13/H13</f>
        <v>1.5420612364776071E-2</v>
      </c>
      <c r="P13" s="272"/>
      <c r="Q13" s="293"/>
    </row>
    <row r="14" spans="1:18" s="163" customFormat="1" ht="15.75" customHeight="1" x14ac:dyDescent="0.2">
      <c r="A14" s="68"/>
      <c r="B14" s="69"/>
      <c r="C14" s="253" t="s">
        <v>46</v>
      </c>
      <c r="D14" s="107">
        <v>11088</v>
      </c>
      <c r="E14" s="188">
        <v>1737.8400000000001</v>
      </c>
      <c r="F14" s="108">
        <v>15220</v>
      </c>
      <c r="G14" s="187">
        <v>7605</v>
      </c>
      <c r="H14" s="71">
        <f>D14+E14+F14+G14</f>
        <v>35650.839999999997</v>
      </c>
      <c r="I14" s="107">
        <v>11400</v>
      </c>
      <c r="J14" s="188">
        <v>1766.3400000000001</v>
      </c>
      <c r="K14" s="108">
        <v>15676</v>
      </c>
      <c r="L14" s="187">
        <v>7310</v>
      </c>
      <c r="M14" s="71">
        <f>I14+J14+K14+L14</f>
        <v>36152.339999999997</v>
      </c>
      <c r="N14" s="108">
        <f>M14-H14</f>
        <v>501.5</v>
      </c>
      <c r="O14" s="217">
        <f>N14/H14</f>
        <v>1.4066989725908283E-2</v>
      </c>
      <c r="P14" s="272"/>
      <c r="Q14" s="293"/>
    </row>
    <row r="15" spans="1:18" s="163" customFormat="1" ht="15.75" customHeight="1" x14ac:dyDescent="0.2">
      <c r="A15" s="59"/>
      <c r="B15" s="60" t="s">
        <v>81</v>
      </c>
      <c r="C15" s="252"/>
      <c r="D15" s="162"/>
      <c r="E15" s="183"/>
      <c r="F15" s="133"/>
      <c r="G15" s="137"/>
      <c r="H15" s="66"/>
      <c r="I15" s="162"/>
      <c r="J15" s="183"/>
      <c r="K15" s="133"/>
      <c r="L15" s="137"/>
      <c r="M15" s="66"/>
      <c r="N15" s="133"/>
      <c r="O15" s="216"/>
      <c r="P15" s="272"/>
      <c r="Q15" s="293"/>
    </row>
    <row r="16" spans="1:18" s="163" customFormat="1" ht="15.75" customHeight="1" x14ac:dyDescent="0.2">
      <c r="A16" s="59"/>
      <c r="B16" s="60"/>
      <c r="C16" s="252" t="s">
        <v>20</v>
      </c>
      <c r="D16" s="162">
        <v>11826</v>
      </c>
      <c r="E16" s="183">
        <v>1695.8400000000001</v>
      </c>
      <c r="F16" s="133">
        <v>11439</v>
      </c>
      <c r="G16" s="137">
        <v>7605</v>
      </c>
      <c r="H16" s="66">
        <f t="shared" ref="H16:H25" si="0">D16+E16+F16+G16</f>
        <v>32565.84</v>
      </c>
      <c r="I16" s="162">
        <v>12168</v>
      </c>
      <c r="J16" s="183">
        <v>1732.5800000000002</v>
      </c>
      <c r="K16" s="133">
        <v>11844</v>
      </c>
      <c r="L16" s="137">
        <v>7310</v>
      </c>
      <c r="M16" s="66">
        <f>I16+J16+K16+L16</f>
        <v>33054.58</v>
      </c>
      <c r="N16" s="133">
        <f>M16-H16</f>
        <v>488.7400000000016</v>
      </c>
      <c r="O16" s="216">
        <f>N16/H16</f>
        <v>1.5007750452621569E-2</v>
      </c>
      <c r="P16" s="272"/>
      <c r="Q16" s="293"/>
      <c r="R16" s="289"/>
    </row>
    <row r="17" spans="1:19" s="163" customFormat="1" ht="15.75" customHeight="1" x14ac:dyDescent="0.2">
      <c r="A17" s="59"/>
      <c r="B17" s="60"/>
      <c r="C17" s="252" t="s">
        <v>47</v>
      </c>
      <c r="D17" s="162">
        <v>13500</v>
      </c>
      <c r="E17" s="183">
        <v>1695.8400000000001</v>
      </c>
      <c r="F17" s="133">
        <v>11439</v>
      </c>
      <c r="G17" s="137">
        <v>7605</v>
      </c>
      <c r="H17" s="66">
        <f t="shared" si="0"/>
        <v>34239.839999999997</v>
      </c>
      <c r="I17" s="162">
        <v>13896</v>
      </c>
      <c r="J17" s="183">
        <v>1732.5800000000002</v>
      </c>
      <c r="K17" s="133">
        <v>11844</v>
      </c>
      <c r="L17" s="137">
        <v>7310</v>
      </c>
      <c r="M17" s="66">
        <f>I17+J17+K17+L17</f>
        <v>34782.58</v>
      </c>
      <c r="N17" s="133">
        <f>M17-H17</f>
        <v>542.74000000000524</v>
      </c>
      <c r="O17" s="216">
        <f t="shared" ref="O17:O31" si="1">N17/H17</f>
        <v>1.5851125472549091E-2</v>
      </c>
      <c r="P17" s="272"/>
      <c r="Q17" s="293"/>
    </row>
    <row r="18" spans="1:19" s="163" customFormat="1" ht="15.75" customHeight="1" x14ac:dyDescent="0.2">
      <c r="A18" s="59"/>
      <c r="B18" s="60"/>
      <c r="C18" s="190" t="s">
        <v>48</v>
      </c>
      <c r="D18" s="162">
        <v>22896</v>
      </c>
      <c r="E18" s="183">
        <v>1695.8400000000001</v>
      </c>
      <c r="F18" s="133">
        <v>11439</v>
      </c>
      <c r="G18" s="137">
        <v>7605</v>
      </c>
      <c r="H18" s="66">
        <f t="shared" si="0"/>
        <v>43635.839999999997</v>
      </c>
      <c r="I18" s="162">
        <v>22896</v>
      </c>
      <c r="J18" s="183">
        <v>1732.5800000000002</v>
      </c>
      <c r="K18" s="133">
        <v>11844</v>
      </c>
      <c r="L18" s="137">
        <v>7310</v>
      </c>
      <c r="M18" s="66">
        <f>I18+J18+K18+L18</f>
        <v>43782.58</v>
      </c>
      <c r="N18" s="133">
        <f t="shared" ref="N18:N31" si="2">M18-H18</f>
        <v>146.74000000000524</v>
      </c>
      <c r="O18" s="216">
        <f t="shared" si="1"/>
        <v>3.3628320206510348E-3</v>
      </c>
      <c r="P18" s="272"/>
      <c r="Q18" s="293"/>
    </row>
    <row r="19" spans="1:19" s="163" customFormat="1" ht="15.75" customHeight="1" x14ac:dyDescent="0.2">
      <c r="A19" s="59"/>
      <c r="B19" s="60"/>
      <c r="C19" s="190" t="s">
        <v>49</v>
      </c>
      <c r="D19" s="162">
        <v>25272</v>
      </c>
      <c r="E19" s="183">
        <v>1695.8400000000001</v>
      </c>
      <c r="F19" s="133">
        <v>11439</v>
      </c>
      <c r="G19" s="137">
        <v>7605</v>
      </c>
      <c r="H19" s="66">
        <f t="shared" si="0"/>
        <v>46011.839999999997</v>
      </c>
      <c r="I19" s="162">
        <f>D19</f>
        <v>25272</v>
      </c>
      <c r="J19" s="183">
        <v>1732.5800000000002</v>
      </c>
      <c r="K19" s="133">
        <v>11844</v>
      </c>
      <c r="L19" s="137">
        <v>7310</v>
      </c>
      <c r="M19" s="66">
        <f>I19+J19+K19+L19</f>
        <v>46158.58</v>
      </c>
      <c r="N19" s="133">
        <f t="shared" si="2"/>
        <v>146.74000000000524</v>
      </c>
      <c r="O19" s="216">
        <f t="shared" si="1"/>
        <v>3.1891791330232663E-3</v>
      </c>
      <c r="P19" s="272"/>
      <c r="Q19" s="293"/>
    </row>
    <row r="20" spans="1:19" s="163" customFormat="1" ht="15.75" customHeight="1" x14ac:dyDescent="0.2">
      <c r="A20" s="59"/>
      <c r="B20" s="60"/>
      <c r="C20" s="190" t="s">
        <v>50</v>
      </c>
      <c r="D20" s="162">
        <v>16866</v>
      </c>
      <c r="E20" s="183">
        <v>1695.8400000000001</v>
      </c>
      <c r="F20" s="133">
        <v>11439</v>
      </c>
      <c r="G20" s="137">
        <v>7605</v>
      </c>
      <c r="H20" s="66">
        <f t="shared" si="0"/>
        <v>37605.839999999997</v>
      </c>
      <c r="I20" s="162">
        <v>17370</v>
      </c>
      <c r="J20" s="183">
        <v>1732.5800000000002</v>
      </c>
      <c r="K20" s="133">
        <v>11844</v>
      </c>
      <c r="L20" s="137">
        <v>7310</v>
      </c>
      <c r="M20" s="66">
        <f t="shared" ref="M20:M25" si="3">I20+J20+K20+L20</f>
        <v>38256.58</v>
      </c>
      <c r="N20" s="133">
        <f t="shared" si="2"/>
        <v>650.74000000000524</v>
      </c>
      <c r="O20" s="216">
        <f t="shared" si="1"/>
        <v>1.7304227215773009E-2</v>
      </c>
      <c r="P20" s="272"/>
      <c r="Q20" s="293"/>
    </row>
    <row r="21" spans="1:19" s="163" customFormat="1" ht="15.75" customHeight="1" x14ac:dyDescent="0.2">
      <c r="A21" s="59"/>
      <c r="B21" s="60"/>
      <c r="C21" s="190" t="s">
        <v>90</v>
      </c>
      <c r="D21" s="162">
        <v>15372</v>
      </c>
      <c r="E21" s="183">
        <v>1695.8400000000001</v>
      </c>
      <c r="F21" s="133">
        <v>11439</v>
      </c>
      <c r="G21" s="137">
        <v>7605</v>
      </c>
      <c r="H21" s="66">
        <f t="shared" si="0"/>
        <v>36111.839999999997</v>
      </c>
      <c r="I21" s="162">
        <v>15822</v>
      </c>
      <c r="J21" s="183">
        <v>1732.5800000000002</v>
      </c>
      <c r="K21" s="133">
        <v>11844</v>
      </c>
      <c r="L21" s="137">
        <v>7310</v>
      </c>
      <c r="M21" s="66">
        <f t="shared" si="3"/>
        <v>36708.58</v>
      </c>
      <c r="N21" s="133">
        <f t="shared" si="2"/>
        <v>596.74000000000524</v>
      </c>
      <c r="O21" s="216">
        <f t="shared" si="1"/>
        <v>1.6524774146097383E-2</v>
      </c>
      <c r="P21" s="272"/>
      <c r="Q21" s="293"/>
    </row>
    <row r="22" spans="1:19" s="163" customFormat="1" ht="15.75" customHeight="1" x14ac:dyDescent="0.2">
      <c r="A22" s="59"/>
      <c r="B22" s="60"/>
      <c r="C22" s="190" t="s">
        <v>91</v>
      </c>
      <c r="D22" s="162">
        <v>26736</v>
      </c>
      <c r="E22" s="183">
        <v>1695.8400000000001</v>
      </c>
      <c r="F22" s="133">
        <v>11439</v>
      </c>
      <c r="G22" s="137">
        <v>7605</v>
      </c>
      <c r="H22" s="66">
        <f t="shared" si="0"/>
        <v>47475.839999999997</v>
      </c>
      <c r="I22" s="162">
        <v>27528</v>
      </c>
      <c r="J22" s="183">
        <v>1732.5800000000002</v>
      </c>
      <c r="K22" s="133">
        <v>11844</v>
      </c>
      <c r="L22" s="137">
        <v>7310</v>
      </c>
      <c r="M22" s="66">
        <f t="shared" si="3"/>
        <v>48414.58</v>
      </c>
      <c r="N22" s="133">
        <f t="shared" si="2"/>
        <v>938.74000000000524</v>
      </c>
      <c r="O22" s="216">
        <f t="shared" si="1"/>
        <v>1.9773004542942375E-2</v>
      </c>
      <c r="P22" s="272"/>
      <c r="Q22" s="293"/>
    </row>
    <row r="23" spans="1:19" s="163" customFormat="1" ht="15.75" customHeight="1" x14ac:dyDescent="0.2">
      <c r="A23" s="59"/>
      <c r="B23" s="60"/>
      <c r="C23" s="190" t="s">
        <v>51</v>
      </c>
      <c r="D23" s="162">
        <v>29718</v>
      </c>
      <c r="E23" s="183">
        <v>1695.8400000000001</v>
      </c>
      <c r="F23" s="133">
        <v>11439</v>
      </c>
      <c r="G23" s="137">
        <v>7605</v>
      </c>
      <c r="H23" s="66">
        <f t="shared" si="0"/>
        <v>50457.84</v>
      </c>
      <c r="I23" s="162">
        <v>30600</v>
      </c>
      <c r="J23" s="183">
        <v>1732.5800000000002</v>
      </c>
      <c r="K23" s="133">
        <v>11844</v>
      </c>
      <c r="L23" s="137">
        <v>7310</v>
      </c>
      <c r="M23" s="66">
        <f>I23+J23+K23+L23</f>
        <v>51486.58</v>
      </c>
      <c r="N23" s="133">
        <f>M23-H23</f>
        <v>1028.7400000000052</v>
      </c>
      <c r="O23" s="216">
        <f t="shared" si="1"/>
        <v>2.0388110152951559E-2</v>
      </c>
      <c r="P23" s="272"/>
      <c r="Q23" s="293"/>
      <c r="R23" s="289"/>
    </row>
    <row r="24" spans="1:19" s="163" customFormat="1" ht="15.75" customHeight="1" x14ac:dyDescent="0.2">
      <c r="A24" s="59"/>
      <c r="B24" s="60"/>
      <c r="C24" s="190" t="s">
        <v>88</v>
      </c>
      <c r="D24" s="162">
        <v>27672</v>
      </c>
      <c r="E24" s="183">
        <v>1695.8400000000001</v>
      </c>
      <c r="F24" s="133">
        <v>11439</v>
      </c>
      <c r="G24" s="133">
        <v>7605</v>
      </c>
      <c r="H24" s="66">
        <f t="shared" si="0"/>
        <v>48411.839999999997</v>
      </c>
      <c r="I24" s="162">
        <v>28488</v>
      </c>
      <c r="J24" s="183">
        <v>1732.5800000000002</v>
      </c>
      <c r="K24" s="133">
        <v>11844</v>
      </c>
      <c r="L24" s="133">
        <v>7310</v>
      </c>
      <c r="M24" s="66">
        <f t="shared" si="3"/>
        <v>49374.58</v>
      </c>
      <c r="N24" s="133">
        <f t="shared" si="2"/>
        <v>962.74000000000524</v>
      </c>
      <c r="O24" s="216">
        <f t="shared" si="1"/>
        <v>1.9886457527745389E-2</v>
      </c>
      <c r="P24" s="272"/>
      <c r="Q24" s="293"/>
      <c r="S24" s="301"/>
    </row>
    <row r="25" spans="1:19" s="163" customFormat="1" ht="15.75" customHeight="1" x14ac:dyDescent="0.2">
      <c r="A25" s="59"/>
      <c r="B25" s="60"/>
      <c r="C25" s="190" t="s">
        <v>89</v>
      </c>
      <c r="D25" s="162">
        <v>25464</v>
      </c>
      <c r="E25" s="183">
        <v>1695.8400000000001</v>
      </c>
      <c r="F25" s="133">
        <v>11439</v>
      </c>
      <c r="G25" s="137">
        <v>7605</v>
      </c>
      <c r="H25" s="66">
        <f t="shared" si="0"/>
        <v>46203.839999999997</v>
      </c>
      <c r="I25" s="162">
        <v>26208</v>
      </c>
      <c r="J25" s="183">
        <v>1732.5800000000002</v>
      </c>
      <c r="K25" s="133">
        <v>11844</v>
      </c>
      <c r="L25" s="137">
        <v>7310</v>
      </c>
      <c r="M25" s="66">
        <f t="shared" si="3"/>
        <v>47094.58</v>
      </c>
      <c r="N25" s="133">
        <f t="shared" si="2"/>
        <v>890.74000000000524</v>
      </c>
      <c r="O25" s="216">
        <f t="shared" si="1"/>
        <v>1.9278484212567729E-2</v>
      </c>
      <c r="P25" s="272"/>
      <c r="Q25" s="293"/>
    </row>
    <row r="26" spans="1:19" s="163" customFormat="1" ht="15.75" customHeight="1" x14ac:dyDescent="0.2">
      <c r="A26" s="59"/>
      <c r="B26" s="60"/>
      <c r="C26" s="190" t="s">
        <v>79</v>
      </c>
      <c r="D26" s="162">
        <v>22248</v>
      </c>
      <c r="E26" s="183">
        <v>1695.8400000000001</v>
      </c>
      <c r="F26" s="133">
        <v>11439</v>
      </c>
      <c r="G26" s="133">
        <v>7605</v>
      </c>
      <c r="H26" s="66">
        <f t="shared" ref="H26:H31" si="4">SUM(D26:G26)</f>
        <v>42987.839999999997</v>
      </c>
      <c r="I26" s="162">
        <v>22896</v>
      </c>
      <c r="J26" s="183">
        <v>1732.5800000000002</v>
      </c>
      <c r="K26" s="133">
        <v>11844</v>
      </c>
      <c r="L26" s="133">
        <v>7310</v>
      </c>
      <c r="M26" s="66">
        <f t="shared" ref="M26:M35" si="5">SUM(I26:L26)</f>
        <v>43782.58</v>
      </c>
      <c r="N26" s="133">
        <f t="shared" si="2"/>
        <v>794.74000000000524</v>
      </c>
      <c r="O26" s="216">
        <f t="shared" si="1"/>
        <v>1.8487553689601647E-2</v>
      </c>
      <c r="P26" s="272"/>
      <c r="Q26" s="293"/>
    </row>
    <row r="27" spans="1:19" s="163" customFormat="1" ht="15.75" customHeight="1" x14ac:dyDescent="0.2">
      <c r="A27" s="59"/>
      <c r="B27" s="60"/>
      <c r="C27" s="190" t="s">
        <v>109</v>
      </c>
      <c r="D27" s="162">
        <v>24048</v>
      </c>
      <c r="E27" s="183">
        <v>1695.8400000000001</v>
      </c>
      <c r="F27" s="133">
        <v>11439</v>
      </c>
      <c r="G27" s="133">
        <v>7605</v>
      </c>
      <c r="H27" s="66">
        <f t="shared" si="4"/>
        <v>44787.839999999997</v>
      </c>
      <c r="I27" s="162">
        <v>24768</v>
      </c>
      <c r="J27" s="183">
        <v>1732.5800000000002</v>
      </c>
      <c r="K27" s="133">
        <v>11844</v>
      </c>
      <c r="L27" s="133">
        <v>7310</v>
      </c>
      <c r="M27" s="66">
        <f t="shared" si="5"/>
        <v>45654.58</v>
      </c>
      <c r="N27" s="133">
        <f t="shared" si="2"/>
        <v>866.74000000000524</v>
      </c>
      <c r="O27" s="216">
        <f t="shared" si="1"/>
        <v>1.9352127720381366E-2</v>
      </c>
      <c r="P27" s="272"/>
      <c r="Q27" s="293"/>
    </row>
    <row r="28" spans="1:19" s="163" customFormat="1" ht="15.75" customHeight="1" x14ac:dyDescent="0.2">
      <c r="A28" s="59"/>
      <c r="B28" s="60"/>
      <c r="C28" s="190" t="s">
        <v>86</v>
      </c>
      <c r="D28" s="162">
        <v>26736</v>
      </c>
      <c r="E28" s="183">
        <v>1695.8400000000001</v>
      </c>
      <c r="F28" s="133">
        <v>11439</v>
      </c>
      <c r="G28" s="133">
        <v>7605</v>
      </c>
      <c r="H28" s="66">
        <f t="shared" si="4"/>
        <v>47475.839999999997</v>
      </c>
      <c r="I28" s="162">
        <v>27528</v>
      </c>
      <c r="J28" s="183">
        <v>1732.5800000000002</v>
      </c>
      <c r="K28" s="133">
        <v>11844</v>
      </c>
      <c r="L28" s="133">
        <v>7310</v>
      </c>
      <c r="M28" s="66">
        <f t="shared" si="5"/>
        <v>48414.58</v>
      </c>
      <c r="N28" s="133">
        <f>M28-H28</f>
        <v>938.74000000000524</v>
      </c>
      <c r="O28" s="216">
        <f>N28/H28</f>
        <v>1.9773004542942375E-2</v>
      </c>
      <c r="P28" s="272"/>
      <c r="Q28" s="293"/>
    </row>
    <row r="29" spans="1:19" s="163" customFormat="1" ht="15.75" customHeight="1" x14ac:dyDescent="0.2">
      <c r="A29" s="59"/>
      <c r="B29" s="60"/>
      <c r="C29" s="190" t="s">
        <v>87</v>
      </c>
      <c r="D29" s="162">
        <v>26736</v>
      </c>
      <c r="E29" s="183">
        <v>1695.8400000000001</v>
      </c>
      <c r="F29" s="133">
        <v>11439</v>
      </c>
      <c r="G29" s="133">
        <v>7605</v>
      </c>
      <c r="H29" s="66">
        <f t="shared" si="4"/>
        <v>47475.839999999997</v>
      </c>
      <c r="I29" s="162">
        <v>27528</v>
      </c>
      <c r="J29" s="183">
        <v>1732.5800000000002</v>
      </c>
      <c r="K29" s="133">
        <v>11844</v>
      </c>
      <c r="L29" s="133">
        <v>7310</v>
      </c>
      <c r="M29" s="66">
        <f t="shared" si="5"/>
        <v>48414.58</v>
      </c>
      <c r="N29" s="133">
        <f>M29-H29</f>
        <v>938.74000000000524</v>
      </c>
      <c r="O29" s="216">
        <f>N29/H29</f>
        <v>1.9773004542942375E-2</v>
      </c>
      <c r="P29" s="272"/>
      <c r="Q29" s="293"/>
    </row>
    <row r="30" spans="1:19" s="163" customFormat="1" ht="15.75" customHeight="1" x14ac:dyDescent="0.2">
      <c r="A30" s="59"/>
      <c r="B30" s="60"/>
      <c r="C30" s="190" t="s">
        <v>80</v>
      </c>
      <c r="D30" s="162">
        <v>25272</v>
      </c>
      <c r="E30" s="183">
        <v>1695.8400000000001</v>
      </c>
      <c r="F30" s="133">
        <v>11439</v>
      </c>
      <c r="G30" s="137">
        <v>7605</v>
      </c>
      <c r="H30" s="66">
        <f t="shared" si="4"/>
        <v>46011.839999999997</v>
      </c>
      <c r="I30" s="162">
        <v>26016</v>
      </c>
      <c r="J30" s="183">
        <v>1732.5800000000002</v>
      </c>
      <c r="K30" s="133">
        <v>11844</v>
      </c>
      <c r="L30" s="137">
        <v>7310</v>
      </c>
      <c r="M30" s="66">
        <f t="shared" si="5"/>
        <v>46902.58</v>
      </c>
      <c r="N30" s="133">
        <f t="shared" si="2"/>
        <v>890.74000000000524</v>
      </c>
      <c r="O30" s="216">
        <f t="shared" si="1"/>
        <v>1.9358930223177456E-2</v>
      </c>
      <c r="P30" s="272"/>
      <c r="Q30" s="293"/>
    </row>
    <row r="31" spans="1:19" s="163" customFormat="1" ht="15.75" customHeight="1" x14ac:dyDescent="0.2">
      <c r="A31" s="59"/>
      <c r="B31" s="60"/>
      <c r="C31" s="190" t="s">
        <v>114</v>
      </c>
      <c r="D31" s="162">
        <v>16008</v>
      </c>
      <c r="E31" s="183">
        <v>0</v>
      </c>
      <c r="F31" s="177" t="s">
        <v>35</v>
      </c>
      <c r="G31" s="177" t="s">
        <v>35</v>
      </c>
      <c r="H31" s="66">
        <f t="shared" si="4"/>
        <v>16008</v>
      </c>
      <c r="I31" s="162">
        <v>16008</v>
      </c>
      <c r="J31" s="183">
        <v>0</v>
      </c>
      <c r="K31" s="177" t="s">
        <v>35</v>
      </c>
      <c r="L31" s="177" t="s">
        <v>35</v>
      </c>
      <c r="M31" s="66">
        <f t="shared" si="5"/>
        <v>16008</v>
      </c>
      <c r="N31" s="133">
        <f t="shared" si="2"/>
        <v>0</v>
      </c>
      <c r="O31" s="216">
        <f t="shared" si="1"/>
        <v>0</v>
      </c>
      <c r="P31" s="272"/>
      <c r="Q31" s="293"/>
    </row>
    <row r="32" spans="1:19" s="163" customFormat="1" ht="15.75" customHeight="1" x14ac:dyDescent="0.2">
      <c r="A32" s="59"/>
      <c r="B32" s="60"/>
      <c r="C32" s="190" t="s">
        <v>127</v>
      </c>
      <c r="D32" s="135" t="s">
        <v>35</v>
      </c>
      <c r="E32" s="313" t="s">
        <v>35</v>
      </c>
      <c r="F32" s="177" t="s">
        <v>35</v>
      </c>
      <c r="G32" s="177" t="s">
        <v>35</v>
      </c>
      <c r="H32" s="138" t="s">
        <v>35</v>
      </c>
      <c r="I32" s="162">
        <v>11664</v>
      </c>
      <c r="J32" s="183">
        <v>182</v>
      </c>
      <c r="K32" s="133">
        <v>11844</v>
      </c>
      <c r="L32" s="137">
        <v>7310</v>
      </c>
      <c r="M32" s="66">
        <f t="shared" si="5"/>
        <v>31000</v>
      </c>
      <c r="N32" s="177" t="s">
        <v>35</v>
      </c>
      <c r="O32" s="286" t="s">
        <v>35</v>
      </c>
      <c r="P32" s="272"/>
      <c r="Q32" s="293"/>
    </row>
    <row r="33" spans="1:17" s="163" customFormat="1" ht="15.75" customHeight="1" x14ac:dyDescent="0.2">
      <c r="A33" s="59"/>
      <c r="B33" s="60"/>
      <c r="C33" s="190" t="s">
        <v>128</v>
      </c>
      <c r="D33" s="135" t="s">
        <v>35</v>
      </c>
      <c r="E33" s="313" t="s">
        <v>35</v>
      </c>
      <c r="F33" s="177" t="s">
        <v>35</v>
      </c>
      <c r="G33" s="177" t="s">
        <v>35</v>
      </c>
      <c r="H33" s="138" t="s">
        <v>35</v>
      </c>
      <c r="I33" s="162">
        <v>17400</v>
      </c>
      <c r="J33" s="183">
        <v>182</v>
      </c>
      <c r="K33" s="133">
        <v>11844</v>
      </c>
      <c r="L33" s="137">
        <v>7310</v>
      </c>
      <c r="M33" s="66">
        <f t="shared" si="5"/>
        <v>36736</v>
      </c>
      <c r="N33" s="177" t="s">
        <v>35</v>
      </c>
      <c r="O33" s="286" t="s">
        <v>35</v>
      </c>
      <c r="P33" s="272"/>
      <c r="Q33" s="293"/>
    </row>
    <row r="34" spans="1:17" s="163" customFormat="1" ht="15.75" customHeight="1" x14ac:dyDescent="0.2">
      <c r="A34" s="59"/>
      <c r="B34" s="60"/>
      <c r="C34" s="190" t="s">
        <v>129</v>
      </c>
      <c r="D34" s="135" t="s">
        <v>35</v>
      </c>
      <c r="E34" s="313" t="s">
        <v>35</v>
      </c>
      <c r="F34" s="177" t="s">
        <v>35</v>
      </c>
      <c r="G34" s="177" t="s">
        <v>35</v>
      </c>
      <c r="H34" s="138" t="s">
        <v>35</v>
      </c>
      <c r="I34" s="162">
        <v>26736</v>
      </c>
      <c r="J34" s="183">
        <v>182</v>
      </c>
      <c r="K34" s="133">
        <v>11844</v>
      </c>
      <c r="L34" s="137">
        <v>7310</v>
      </c>
      <c r="M34" s="66">
        <f t="shared" si="5"/>
        <v>46072</v>
      </c>
      <c r="N34" s="177" t="s">
        <v>35</v>
      </c>
      <c r="O34" s="286" t="s">
        <v>35</v>
      </c>
      <c r="P34" s="272"/>
      <c r="Q34" s="293"/>
    </row>
    <row r="35" spans="1:17" s="163" customFormat="1" ht="15.75" customHeight="1" thickBot="1" x14ac:dyDescent="0.25">
      <c r="A35" s="77"/>
      <c r="B35" s="78"/>
      <c r="C35" s="262" t="s">
        <v>130</v>
      </c>
      <c r="D35" s="288" t="s">
        <v>35</v>
      </c>
      <c r="E35" s="314" t="s">
        <v>35</v>
      </c>
      <c r="F35" s="296" t="s">
        <v>35</v>
      </c>
      <c r="G35" s="296" t="s">
        <v>35</v>
      </c>
      <c r="H35" s="312" t="s">
        <v>35</v>
      </c>
      <c r="I35" s="205">
        <v>17400</v>
      </c>
      <c r="J35" s="320">
        <v>182</v>
      </c>
      <c r="K35" s="143">
        <v>11844</v>
      </c>
      <c r="L35" s="321">
        <v>7310</v>
      </c>
      <c r="M35" s="79">
        <f t="shared" si="5"/>
        <v>36736</v>
      </c>
      <c r="N35" s="296" t="s">
        <v>35</v>
      </c>
      <c r="O35" s="290" t="s">
        <v>35</v>
      </c>
      <c r="P35" s="272"/>
      <c r="Q35" s="293"/>
    </row>
    <row r="36" spans="1:17" s="163" customFormat="1" ht="15.75" thickBot="1" x14ac:dyDescent="0.3">
      <c r="A36" s="55" t="s">
        <v>6</v>
      </c>
      <c r="B36" s="56"/>
      <c r="C36" s="254"/>
      <c r="D36" s="196"/>
      <c r="E36" s="140"/>
      <c r="F36" s="195"/>
      <c r="G36" s="140"/>
      <c r="H36" s="73"/>
      <c r="I36" s="196"/>
      <c r="J36" s="140"/>
      <c r="K36" s="195"/>
      <c r="L36" s="140"/>
      <c r="M36" s="73"/>
      <c r="N36" s="196"/>
      <c r="O36" s="219"/>
      <c r="P36" s="272"/>
      <c r="Q36" s="293"/>
    </row>
    <row r="37" spans="1:17" s="163" customFormat="1" ht="15.75" customHeight="1" x14ac:dyDescent="0.2">
      <c r="A37" s="59"/>
      <c r="B37" s="60" t="s">
        <v>2</v>
      </c>
      <c r="C37" s="252"/>
      <c r="D37" s="201"/>
      <c r="E37" s="137"/>
      <c r="F37" s="199"/>
      <c r="G37" s="200"/>
      <c r="H37" s="74"/>
      <c r="I37" s="201"/>
      <c r="J37" s="137"/>
      <c r="K37" s="199"/>
      <c r="L37" s="200"/>
      <c r="M37" s="74"/>
      <c r="N37" s="201"/>
      <c r="O37" s="220"/>
      <c r="P37" s="272"/>
      <c r="Q37" s="293"/>
    </row>
    <row r="38" spans="1:17" s="163" customFormat="1" ht="15.75" customHeight="1" x14ac:dyDescent="0.2">
      <c r="A38" s="59"/>
      <c r="B38" s="60"/>
      <c r="C38" s="252" t="s">
        <v>25</v>
      </c>
      <c r="D38" s="133">
        <v>8850</v>
      </c>
      <c r="E38" s="133">
        <v>1630</v>
      </c>
      <c r="F38" s="133">
        <v>12358</v>
      </c>
      <c r="G38" s="137">
        <v>7605</v>
      </c>
      <c r="H38" s="66">
        <f>D38+E38+F38+G38</f>
        <v>30443</v>
      </c>
      <c r="I38" s="133">
        <v>9118</v>
      </c>
      <c r="J38" s="133">
        <v>1641.7</v>
      </c>
      <c r="K38" s="133">
        <v>12678</v>
      </c>
      <c r="L38" s="137">
        <v>7310</v>
      </c>
      <c r="M38" s="66">
        <f>I38+J38+K38+L38</f>
        <v>30747.7</v>
      </c>
      <c r="N38" s="162">
        <f>M38-H38</f>
        <v>304.70000000000073</v>
      </c>
      <c r="O38" s="216">
        <f>N38/H38</f>
        <v>1.0008869033932291E-2</v>
      </c>
      <c r="P38" s="272"/>
      <c r="Q38" s="293"/>
    </row>
    <row r="39" spans="1:17" s="163" customFormat="1" ht="15.75" customHeight="1" x14ac:dyDescent="0.2">
      <c r="A39" s="59"/>
      <c r="B39" s="60"/>
      <c r="C39" s="252" t="s">
        <v>52</v>
      </c>
      <c r="D39" s="133">
        <v>9630</v>
      </c>
      <c r="E39" s="133">
        <v>1630</v>
      </c>
      <c r="F39" s="133">
        <v>12358</v>
      </c>
      <c r="G39" s="137">
        <v>7605</v>
      </c>
      <c r="H39" s="66">
        <f>D39+E39+F39+G39</f>
        <v>31223</v>
      </c>
      <c r="I39" s="133">
        <v>9920</v>
      </c>
      <c r="J39" s="133">
        <v>1641.7</v>
      </c>
      <c r="K39" s="133">
        <v>12678</v>
      </c>
      <c r="L39" s="137">
        <v>7310</v>
      </c>
      <c r="M39" s="66">
        <f>I39+J39+K39+L39</f>
        <v>31549.7</v>
      </c>
      <c r="N39" s="162">
        <f>M39-H39</f>
        <v>326.70000000000073</v>
      </c>
      <c r="O39" s="216">
        <f>N39/H39</f>
        <v>1.0463440412516437E-2</v>
      </c>
      <c r="P39" s="272"/>
      <c r="Q39" s="293"/>
    </row>
    <row r="40" spans="1:17" s="163" customFormat="1" ht="15.75" customHeight="1" x14ac:dyDescent="0.2">
      <c r="A40" s="59"/>
      <c r="B40" s="60"/>
      <c r="C40" s="252" t="s">
        <v>22</v>
      </c>
      <c r="D40" s="133">
        <v>10980</v>
      </c>
      <c r="E40" s="133">
        <v>1630</v>
      </c>
      <c r="F40" s="133">
        <v>12358</v>
      </c>
      <c r="G40" s="137">
        <v>7605</v>
      </c>
      <c r="H40" s="66">
        <f>D40+E40+F40+G40</f>
        <v>32573</v>
      </c>
      <c r="I40" s="133">
        <v>11310</v>
      </c>
      <c r="J40" s="133">
        <v>1641.7</v>
      </c>
      <c r="K40" s="133">
        <v>12678</v>
      </c>
      <c r="L40" s="137">
        <v>7310</v>
      </c>
      <c r="M40" s="66">
        <f>I40+J40+K40+L40</f>
        <v>32939.699999999997</v>
      </c>
      <c r="N40" s="162">
        <f>M40-H40</f>
        <v>366.69999999999709</v>
      </c>
      <c r="O40" s="216">
        <f>N40/H40</f>
        <v>1.125779019433264E-2</v>
      </c>
      <c r="P40" s="272"/>
      <c r="Q40" s="293"/>
    </row>
    <row r="41" spans="1:17" s="163" customFormat="1" ht="15.75" customHeight="1" x14ac:dyDescent="0.2">
      <c r="A41" s="59"/>
      <c r="B41" s="60"/>
      <c r="C41" s="253" t="s">
        <v>18</v>
      </c>
      <c r="D41" s="108">
        <v>11970</v>
      </c>
      <c r="E41" s="108">
        <v>1630</v>
      </c>
      <c r="F41" s="133">
        <v>12358</v>
      </c>
      <c r="G41" s="187">
        <v>7605</v>
      </c>
      <c r="H41" s="71">
        <f>D41+E41+F41+G41</f>
        <v>33563</v>
      </c>
      <c r="I41" s="108">
        <v>12330</v>
      </c>
      <c r="J41" s="108">
        <v>1641.7</v>
      </c>
      <c r="K41" s="133">
        <v>12678</v>
      </c>
      <c r="L41" s="187">
        <v>7310</v>
      </c>
      <c r="M41" s="71">
        <f>I41+J41+K41+L41</f>
        <v>33959.699999999997</v>
      </c>
      <c r="N41" s="107">
        <f>M41-H41</f>
        <v>396.69999999999709</v>
      </c>
      <c r="O41" s="217">
        <f>N41/H41</f>
        <v>1.181956320948655E-2</v>
      </c>
      <c r="P41" s="272"/>
      <c r="Q41" s="293"/>
    </row>
    <row r="42" spans="1:17" s="163" customFormat="1" ht="15.75" customHeight="1" x14ac:dyDescent="0.2">
      <c r="A42" s="75"/>
      <c r="B42" s="76" t="s">
        <v>5</v>
      </c>
      <c r="C42" s="255"/>
      <c r="D42" s="162"/>
      <c r="E42" s="133"/>
      <c r="F42" s="142"/>
      <c r="G42" s="137"/>
      <c r="H42" s="66"/>
      <c r="I42" s="162"/>
      <c r="J42" s="133"/>
      <c r="K42" s="142"/>
      <c r="L42" s="137"/>
      <c r="M42" s="66"/>
      <c r="N42" s="162"/>
      <c r="O42" s="216"/>
      <c r="P42" s="272"/>
      <c r="Q42" s="293"/>
    </row>
    <row r="43" spans="1:17" s="163" customFormat="1" ht="15.75" customHeight="1" x14ac:dyDescent="0.2">
      <c r="A43" s="59"/>
      <c r="B43" s="60"/>
      <c r="C43" s="252" t="s">
        <v>62</v>
      </c>
      <c r="D43" s="162">
        <v>12864</v>
      </c>
      <c r="E43" s="133">
        <v>1459.6</v>
      </c>
      <c r="F43" s="133">
        <v>11439</v>
      </c>
      <c r="G43" s="137">
        <v>7605</v>
      </c>
      <c r="H43" s="66">
        <f>D43+E43+F43+G43</f>
        <v>33367.599999999999</v>
      </c>
      <c r="I43" s="162">
        <v>13248</v>
      </c>
      <c r="J43" s="133">
        <v>1471.3</v>
      </c>
      <c r="K43" s="133">
        <v>11844</v>
      </c>
      <c r="L43" s="137">
        <v>7310</v>
      </c>
      <c r="M43" s="66">
        <f>I43+J43+K43+L43</f>
        <v>33873.300000000003</v>
      </c>
      <c r="N43" s="162">
        <f>M43-H43</f>
        <v>505.70000000000437</v>
      </c>
      <c r="O43" s="216">
        <f>N43/H43</f>
        <v>1.5155420228005742E-2</v>
      </c>
      <c r="P43" s="272"/>
      <c r="Q43" s="293"/>
    </row>
    <row r="44" spans="1:17" s="163" customFormat="1" ht="15.75" customHeight="1" x14ac:dyDescent="0.2">
      <c r="A44" s="59"/>
      <c r="B44" s="60"/>
      <c r="C44" s="252" t="s">
        <v>63</v>
      </c>
      <c r="D44" s="162">
        <v>12864</v>
      </c>
      <c r="E44" s="133">
        <v>1459.6</v>
      </c>
      <c r="F44" s="133">
        <v>11439</v>
      </c>
      <c r="G44" s="137">
        <v>7605</v>
      </c>
      <c r="H44" s="66">
        <f>D44+E44+F44+G44</f>
        <v>33367.599999999999</v>
      </c>
      <c r="I44" s="162">
        <v>13248</v>
      </c>
      <c r="J44" s="133">
        <f>J43</f>
        <v>1471.3</v>
      </c>
      <c r="K44" s="133">
        <v>11844</v>
      </c>
      <c r="L44" s="137">
        <v>7310</v>
      </c>
      <c r="M44" s="66">
        <f>I44+J44+K44+L44</f>
        <v>33873.300000000003</v>
      </c>
      <c r="N44" s="162">
        <f>M44-H44</f>
        <v>505.70000000000437</v>
      </c>
      <c r="O44" s="216">
        <f>N44/H44</f>
        <v>1.5155420228005742E-2</v>
      </c>
      <c r="P44" s="272"/>
      <c r="Q44" s="293"/>
    </row>
    <row r="45" spans="1:17" s="163" customFormat="1" ht="15.75" customHeight="1" x14ac:dyDescent="0.2">
      <c r="A45" s="59"/>
      <c r="B45" s="60"/>
      <c r="C45" s="252" t="s">
        <v>64</v>
      </c>
      <c r="D45" s="162">
        <v>16176</v>
      </c>
      <c r="E45" s="133">
        <v>1459.6</v>
      </c>
      <c r="F45" s="133">
        <v>11439</v>
      </c>
      <c r="G45" s="137">
        <v>7605</v>
      </c>
      <c r="H45" s="66">
        <f>D45+E45+F45+G45</f>
        <v>36679.599999999999</v>
      </c>
      <c r="I45" s="162">
        <v>16656</v>
      </c>
      <c r="J45" s="133">
        <f>J44</f>
        <v>1471.3</v>
      </c>
      <c r="K45" s="133">
        <v>11844</v>
      </c>
      <c r="L45" s="137">
        <v>7310</v>
      </c>
      <c r="M45" s="66">
        <f>I45+J45+K45+L45</f>
        <v>37281.300000000003</v>
      </c>
      <c r="N45" s="162">
        <f>M45-H45</f>
        <v>601.70000000000437</v>
      </c>
      <c r="O45" s="216">
        <f>N45/H45</f>
        <v>1.6404213786410004E-2</v>
      </c>
      <c r="P45" s="272"/>
      <c r="Q45" s="293"/>
    </row>
    <row r="46" spans="1:17" s="163" customFormat="1" ht="15.75" customHeight="1" x14ac:dyDescent="0.2">
      <c r="A46" s="59"/>
      <c r="B46" s="60"/>
      <c r="C46" s="252" t="s">
        <v>65</v>
      </c>
      <c r="D46" s="162">
        <v>15528</v>
      </c>
      <c r="E46" s="133">
        <v>1459.6</v>
      </c>
      <c r="F46" s="133">
        <v>11439</v>
      </c>
      <c r="G46" s="137">
        <v>7605</v>
      </c>
      <c r="H46" s="66">
        <f>D46+E46+F46+G46</f>
        <v>36031.599999999999</v>
      </c>
      <c r="I46" s="162">
        <v>15984</v>
      </c>
      <c r="J46" s="133">
        <f>J45</f>
        <v>1471.3</v>
      </c>
      <c r="K46" s="133">
        <v>11844</v>
      </c>
      <c r="L46" s="137">
        <v>7310</v>
      </c>
      <c r="M46" s="66">
        <f>I46+J46+K46+L46</f>
        <v>36609.300000000003</v>
      </c>
      <c r="N46" s="162">
        <f>M46-H46</f>
        <v>577.70000000000437</v>
      </c>
      <c r="O46" s="216">
        <f>N46/H46</f>
        <v>1.6033148680602703E-2</v>
      </c>
      <c r="P46" s="272"/>
      <c r="Q46" s="293"/>
    </row>
    <row r="47" spans="1:17" s="163" customFormat="1" ht="15.75" customHeight="1" thickBot="1" x14ac:dyDescent="0.25">
      <c r="A47" s="59"/>
      <c r="B47" s="60"/>
      <c r="C47" s="190" t="s">
        <v>122</v>
      </c>
      <c r="D47" s="162">
        <v>21652</v>
      </c>
      <c r="E47" s="133">
        <v>1459.6</v>
      </c>
      <c r="F47" s="133">
        <v>11439</v>
      </c>
      <c r="G47" s="137">
        <v>7605</v>
      </c>
      <c r="H47" s="66">
        <f>D47+E47+F47+G47</f>
        <v>42155.6</v>
      </c>
      <c r="I47" s="162">
        <v>21652</v>
      </c>
      <c r="J47" s="133">
        <f>J46</f>
        <v>1471.3</v>
      </c>
      <c r="K47" s="133">
        <v>11844</v>
      </c>
      <c r="L47" s="137">
        <v>7310</v>
      </c>
      <c r="M47" s="66">
        <f>I47+J47+K47+L47</f>
        <v>42277.3</v>
      </c>
      <c r="N47" s="135" t="s">
        <v>35</v>
      </c>
      <c r="O47" s="286" t="s">
        <v>35</v>
      </c>
      <c r="P47" s="272"/>
      <c r="Q47" s="293"/>
    </row>
    <row r="48" spans="1:17" s="163" customFormat="1" ht="15.75" thickBot="1" x14ac:dyDescent="0.3">
      <c r="A48" s="55" t="s">
        <v>72</v>
      </c>
      <c r="B48" s="56"/>
      <c r="C48" s="254"/>
      <c r="D48" s="196"/>
      <c r="E48" s="140"/>
      <c r="F48" s="140"/>
      <c r="G48" s="140"/>
      <c r="H48" s="73"/>
      <c r="I48" s="196"/>
      <c r="J48" s="140"/>
      <c r="K48" s="140"/>
      <c r="L48" s="140"/>
      <c r="M48" s="73"/>
      <c r="N48" s="196"/>
      <c r="O48" s="219"/>
      <c r="P48" s="272"/>
      <c r="Q48" s="293"/>
    </row>
    <row r="49" spans="1:19" s="163" customFormat="1" ht="15.75" customHeight="1" x14ac:dyDescent="0.2">
      <c r="A49" s="61"/>
      <c r="B49" s="62" t="s">
        <v>2</v>
      </c>
      <c r="C49" s="256"/>
      <c r="D49" s="162"/>
      <c r="E49" s="137"/>
      <c r="F49" s="137"/>
      <c r="G49" s="200"/>
      <c r="H49" s="74"/>
      <c r="I49" s="162"/>
      <c r="J49" s="137"/>
      <c r="K49" s="137"/>
      <c r="L49" s="200"/>
      <c r="M49" s="74"/>
      <c r="N49" s="221"/>
      <c r="O49" s="215"/>
      <c r="P49" s="272"/>
      <c r="Q49" s="293"/>
    </row>
    <row r="50" spans="1:19" s="163" customFormat="1" ht="15.75" customHeight="1" x14ac:dyDescent="0.2">
      <c r="A50" s="59"/>
      <c r="B50" s="60"/>
      <c r="C50" s="252" t="s">
        <v>78</v>
      </c>
      <c r="D50" s="162">
        <v>9900</v>
      </c>
      <c r="E50" s="133">
        <v>1637.2199999999998</v>
      </c>
      <c r="F50" s="133">
        <v>11439</v>
      </c>
      <c r="G50" s="133">
        <v>7605</v>
      </c>
      <c r="H50" s="66">
        <f>D50+E50+F50+G50</f>
        <v>30581.22</v>
      </c>
      <c r="I50" s="162">
        <v>10200</v>
      </c>
      <c r="J50" s="133">
        <v>1379.8400000000001</v>
      </c>
      <c r="K50" s="133">
        <v>11844</v>
      </c>
      <c r="L50" s="133">
        <v>7310</v>
      </c>
      <c r="M50" s="66">
        <f>I50+J50+K50+L50</f>
        <v>30733.84</v>
      </c>
      <c r="N50" s="162">
        <f>M50-H50</f>
        <v>152.61999999999898</v>
      </c>
      <c r="O50" s="216">
        <f>N50/H50</f>
        <v>4.990644585140782E-3</v>
      </c>
      <c r="P50" s="272"/>
      <c r="Q50" s="293"/>
      <c r="R50" s="272"/>
      <c r="S50" s="283"/>
    </row>
    <row r="51" spans="1:19" s="163" customFormat="1" ht="14.25" x14ac:dyDescent="0.2">
      <c r="A51" s="59"/>
      <c r="B51" s="60"/>
      <c r="C51" s="128" t="s">
        <v>112</v>
      </c>
      <c r="D51" s="162">
        <v>11400</v>
      </c>
      <c r="E51" s="133">
        <v>1637.2199999999998</v>
      </c>
      <c r="F51" s="133">
        <v>11439</v>
      </c>
      <c r="G51" s="133">
        <v>7605</v>
      </c>
      <c r="H51" s="66">
        <f>SUM(D51:G51)</f>
        <v>32081.22</v>
      </c>
      <c r="I51" s="162">
        <v>11700</v>
      </c>
      <c r="J51" s="133">
        <v>1379.8400000000001</v>
      </c>
      <c r="K51" s="133">
        <v>11844</v>
      </c>
      <c r="L51" s="133">
        <v>7310</v>
      </c>
      <c r="M51" s="66">
        <f>SUM(I51:L51)</f>
        <v>32233.84</v>
      </c>
      <c r="N51" s="162">
        <f>M51-H51</f>
        <v>152.61999999999898</v>
      </c>
      <c r="O51" s="216">
        <f>N51/H51</f>
        <v>4.7573003769806436E-3</v>
      </c>
      <c r="P51" s="272"/>
      <c r="Q51" s="293"/>
      <c r="R51" s="301"/>
    </row>
    <row r="52" spans="1:19" s="163" customFormat="1" ht="15.75" customHeight="1" x14ac:dyDescent="0.2">
      <c r="A52" s="59"/>
      <c r="B52" s="60"/>
      <c r="C52" s="128" t="s">
        <v>84</v>
      </c>
      <c r="D52" s="107">
        <v>31890</v>
      </c>
      <c r="E52" s="108">
        <v>1637.2199999999998</v>
      </c>
      <c r="F52" s="108">
        <v>11439</v>
      </c>
      <c r="G52" s="108">
        <v>7605</v>
      </c>
      <c r="H52" s="71">
        <f>SUM(D52:G52)</f>
        <v>52571.22</v>
      </c>
      <c r="I52" s="107">
        <v>32850</v>
      </c>
      <c r="J52" s="108">
        <v>1379.8400000000001</v>
      </c>
      <c r="K52" s="108">
        <v>11844</v>
      </c>
      <c r="L52" s="108">
        <v>7310</v>
      </c>
      <c r="M52" s="71">
        <f>SUM(I52:L52)</f>
        <v>53383.839999999997</v>
      </c>
      <c r="N52" s="107">
        <f>M52-H52</f>
        <v>812.61999999999534</v>
      </c>
      <c r="O52" s="217">
        <f>N52/H52</f>
        <v>1.5457506978152596E-2</v>
      </c>
      <c r="P52" s="272"/>
      <c r="Q52" s="293"/>
      <c r="R52" s="272"/>
    </row>
    <row r="53" spans="1:19" s="163" customFormat="1" ht="15.75" customHeight="1" x14ac:dyDescent="0.2">
      <c r="A53" s="75"/>
      <c r="B53" s="76" t="s">
        <v>5</v>
      </c>
      <c r="C53" s="255"/>
      <c r="D53" s="162"/>
      <c r="E53" s="133"/>
      <c r="F53" s="133"/>
      <c r="G53" s="133"/>
      <c r="H53" s="66"/>
      <c r="I53" s="162"/>
      <c r="J53" s="133"/>
      <c r="K53" s="133"/>
      <c r="L53" s="133"/>
      <c r="M53" s="66"/>
      <c r="N53" s="162"/>
      <c r="O53" s="216"/>
      <c r="P53" s="272"/>
      <c r="Q53" s="293"/>
    </row>
    <row r="54" spans="1:19" s="163" customFormat="1" ht="15.75" customHeight="1" x14ac:dyDescent="0.2">
      <c r="A54" s="59"/>
      <c r="B54" s="60"/>
      <c r="C54" s="252" t="s">
        <v>8</v>
      </c>
      <c r="D54" s="162">
        <v>9048</v>
      </c>
      <c r="E54" s="133">
        <v>1481.2199999999998</v>
      </c>
      <c r="F54" s="133">
        <v>11439</v>
      </c>
      <c r="G54" s="133">
        <v>7605</v>
      </c>
      <c r="H54" s="66">
        <f t="shared" ref="H54:H61" si="6">D54+E54+F54+G54</f>
        <v>29573.22</v>
      </c>
      <c r="I54" s="162">
        <v>9312</v>
      </c>
      <c r="J54" s="133">
        <v>1223.8400000000001</v>
      </c>
      <c r="K54" s="133">
        <v>11844</v>
      </c>
      <c r="L54" s="133">
        <v>7310</v>
      </c>
      <c r="M54" s="66">
        <f t="shared" ref="M54:M61" si="7">I54+J54+K54+L54</f>
        <v>29689.84</v>
      </c>
      <c r="N54" s="162">
        <f t="shared" ref="N54:N61" si="8">M54-H54</f>
        <v>116.61999999999898</v>
      </c>
      <c r="O54" s="216">
        <f t="shared" ref="O54:O61" si="9">N54/H54</f>
        <v>3.943432605580284E-3</v>
      </c>
      <c r="P54" s="272"/>
      <c r="Q54" s="293"/>
    </row>
    <row r="55" spans="1:19" s="163" customFormat="1" ht="15.75" customHeight="1" x14ac:dyDescent="0.2">
      <c r="A55" s="59"/>
      <c r="B55" s="60"/>
      <c r="C55" s="190" t="s">
        <v>9</v>
      </c>
      <c r="D55" s="162">
        <v>11040</v>
      </c>
      <c r="E55" s="133">
        <v>1481.2199999999998</v>
      </c>
      <c r="F55" s="133">
        <v>11439</v>
      </c>
      <c r="G55" s="133">
        <v>7605</v>
      </c>
      <c r="H55" s="66">
        <f t="shared" si="6"/>
        <v>31565.22</v>
      </c>
      <c r="I55" s="162">
        <v>11376</v>
      </c>
      <c r="J55" s="133">
        <v>1223.8400000000001</v>
      </c>
      <c r="K55" s="133">
        <v>11844</v>
      </c>
      <c r="L55" s="133">
        <v>7310</v>
      </c>
      <c r="M55" s="66">
        <f t="shared" si="7"/>
        <v>31753.84</v>
      </c>
      <c r="N55" s="162">
        <f t="shared" si="8"/>
        <v>188.61999999999898</v>
      </c>
      <c r="O55" s="216">
        <f t="shared" si="9"/>
        <v>5.9755642444436936E-3</v>
      </c>
      <c r="P55" s="272"/>
      <c r="Q55" s="293"/>
    </row>
    <row r="56" spans="1:19" s="163" customFormat="1" ht="15.75" customHeight="1" x14ac:dyDescent="0.2">
      <c r="A56" s="59"/>
      <c r="B56" s="60"/>
      <c r="C56" s="190" t="s">
        <v>113</v>
      </c>
      <c r="D56" s="162">
        <v>15024</v>
      </c>
      <c r="E56" s="133">
        <v>1481.2199999999998</v>
      </c>
      <c r="F56" s="133">
        <v>11439</v>
      </c>
      <c r="G56" s="133">
        <v>7605</v>
      </c>
      <c r="H56" s="66">
        <f t="shared" si="6"/>
        <v>35549.22</v>
      </c>
      <c r="I56" s="162">
        <v>15408</v>
      </c>
      <c r="J56" s="133">
        <v>1223.8400000000001</v>
      </c>
      <c r="K56" s="133">
        <v>11844</v>
      </c>
      <c r="L56" s="133">
        <v>7310</v>
      </c>
      <c r="M56" s="66">
        <f t="shared" si="7"/>
        <v>35785.839999999997</v>
      </c>
      <c r="N56" s="162">
        <f t="shared" si="8"/>
        <v>236.61999999999534</v>
      </c>
      <c r="O56" s="216">
        <f t="shared" si="9"/>
        <v>6.6561235380127983E-3</v>
      </c>
      <c r="P56" s="272"/>
      <c r="Q56" s="293"/>
    </row>
    <row r="57" spans="1:19" s="163" customFormat="1" ht="15.75" customHeight="1" x14ac:dyDescent="0.2">
      <c r="A57" s="59"/>
      <c r="B57" s="60"/>
      <c r="C57" s="252" t="s">
        <v>23</v>
      </c>
      <c r="D57" s="162">
        <v>12624</v>
      </c>
      <c r="E57" s="133">
        <v>1481.2199999999998</v>
      </c>
      <c r="F57" s="133">
        <v>11439</v>
      </c>
      <c r="G57" s="133">
        <v>7605</v>
      </c>
      <c r="H57" s="66">
        <f t="shared" si="6"/>
        <v>33149.22</v>
      </c>
      <c r="I57" s="162">
        <v>13008</v>
      </c>
      <c r="J57" s="133">
        <v>1223.8400000000001</v>
      </c>
      <c r="K57" s="133">
        <v>11844</v>
      </c>
      <c r="L57" s="133">
        <v>7310</v>
      </c>
      <c r="M57" s="66">
        <f t="shared" si="7"/>
        <v>33385.839999999997</v>
      </c>
      <c r="N57" s="162">
        <f t="shared" si="8"/>
        <v>236.61999999999534</v>
      </c>
      <c r="O57" s="216">
        <f t="shared" si="9"/>
        <v>7.1380261737680507E-3</v>
      </c>
      <c r="P57" s="272"/>
      <c r="Q57" s="293"/>
    </row>
    <row r="58" spans="1:19" s="163" customFormat="1" ht="15.75" customHeight="1" x14ac:dyDescent="0.2">
      <c r="A58" s="59"/>
      <c r="B58" s="60"/>
      <c r="C58" s="252" t="s">
        <v>10</v>
      </c>
      <c r="D58" s="162">
        <v>11040</v>
      </c>
      <c r="E58" s="133">
        <v>1481.2199999999998</v>
      </c>
      <c r="F58" s="133">
        <v>11439</v>
      </c>
      <c r="G58" s="133">
        <v>7605</v>
      </c>
      <c r="H58" s="66">
        <f t="shared" si="6"/>
        <v>31565.22</v>
      </c>
      <c r="I58" s="162">
        <v>11376</v>
      </c>
      <c r="J58" s="133">
        <v>1223.8400000000001</v>
      </c>
      <c r="K58" s="133">
        <v>11844</v>
      </c>
      <c r="L58" s="133">
        <v>7310</v>
      </c>
      <c r="M58" s="66">
        <f t="shared" si="7"/>
        <v>31753.84</v>
      </c>
      <c r="N58" s="162">
        <f t="shared" si="8"/>
        <v>188.61999999999898</v>
      </c>
      <c r="O58" s="216">
        <f t="shared" si="9"/>
        <v>5.9755642444436936E-3</v>
      </c>
      <c r="P58" s="272"/>
      <c r="Q58" s="293"/>
    </row>
    <row r="59" spans="1:19" s="163" customFormat="1" ht="15.75" customHeight="1" x14ac:dyDescent="0.2">
      <c r="A59" s="59"/>
      <c r="B59" s="60"/>
      <c r="C59" s="252" t="s">
        <v>7</v>
      </c>
      <c r="D59" s="162">
        <v>9048</v>
      </c>
      <c r="E59" s="133">
        <v>1481.2199999999998</v>
      </c>
      <c r="F59" s="133">
        <v>11439</v>
      </c>
      <c r="G59" s="133">
        <v>7605</v>
      </c>
      <c r="H59" s="66">
        <f t="shared" si="6"/>
        <v>29573.22</v>
      </c>
      <c r="I59" s="162">
        <v>9312</v>
      </c>
      <c r="J59" s="133">
        <v>1223.8400000000001</v>
      </c>
      <c r="K59" s="133">
        <v>11844</v>
      </c>
      <c r="L59" s="133">
        <v>7310</v>
      </c>
      <c r="M59" s="66">
        <f t="shared" si="7"/>
        <v>29689.84</v>
      </c>
      <c r="N59" s="162">
        <f t="shared" si="8"/>
        <v>116.61999999999898</v>
      </c>
      <c r="O59" s="216">
        <f t="shared" si="9"/>
        <v>3.943432605580284E-3</v>
      </c>
      <c r="P59" s="272"/>
      <c r="Q59" s="293"/>
    </row>
    <row r="60" spans="1:19" s="163" customFormat="1" ht="15.75" customHeight="1" x14ac:dyDescent="0.2">
      <c r="A60" s="330"/>
      <c r="B60" s="331"/>
      <c r="C60" s="329" t="s">
        <v>40</v>
      </c>
      <c r="D60" s="328">
        <v>19392</v>
      </c>
      <c r="E60" s="326">
        <v>1481.2199999999998</v>
      </c>
      <c r="F60" s="326">
        <v>11439</v>
      </c>
      <c r="G60" s="326">
        <v>7605</v>
      </c>
      <c r="H60" s="325">
        <v>39917.22</v>
      </c>
      <c r="I60" s="328">
        <v>15408</v>
      </c>
      <c r="J60" s="326">
        <v>1223.8400000000001</v>
      </c>
      <c r="K60" s="326">
        <v>11844</v>
      </c>
      <c r="L60" s="326">
        <v>7310</v>
      </c>
      <c r="M60" s="325">
        <v>35785.839999999997</v>
      </c>
      <c r="N60" s="332">
        <v>-4131.3800000000047</v>
      </c>
      <c r="O60" s="333">
        <v>-0.1034986905400728</v>
      </c>
      <c r="P60" s="334"/>
      <c r="Q60" s="334"/>
      <c r="R60" s="334"/>
      <c r="S60" s="334"/>
    </row>
    <row r="61" spans="1:19" s="163" customFormat="1" ht="15.75" customHeight="1" thickBot="1" x14ac:dyDescent="0.25">
      <c r="A61" s="77"/>
      <c r="B61" s="78"/>
      <c r="C61" s="257" t="s">
        <v>102</v>
      </c>
      <c r="D61" s="205">
        <v>15024</v>
      </c>
      <c r="E61" s="143">
        <v>1481.2199999999998</v>
      </c>
      <c r="F61" s="143">
        <v>11439</v>
      </c>
      <c r="G61" s="143">
        <v>7605</v>
      </c>
      <c r="H61" s="79">
        <f t="shared" si="6"/>
        <v>35549.22</v>
      </c>
      <c r="I61" s="205">
        <v>15408</v>
      </c>
      <c r="J61" s="143">
        <v>1223.8400000000001</v>
      </c>
      <c r="K61" s="143">
        <v>11844</v>
      </c>
      <c r="L61" s="143">
        <v>7310</v>
      </c>
      <c r="M61" s="79">
        <f t="shared" si="7"/>
        <v>35785.839999999997</v>
      </c>
      <c r="N61" s="205">
        <f t="shared" si="8"/>
        <v>236.61999999999534</v>
      </c>
      <c r="O61" s="218">
        <f t="shared" si="9"/>
        <v>6.6561235380127983E-3</v>
      </c>
      <c r="P61" s="272"/>
      <c r="Q61" s="293"/>
    </row>
    <row r="62" spans="1:19" s="163" customFormat="1" ht="18" thickBot="1" x14ac:dyDescent="0.3">
      <c r="A62" s="80" t="s">
        <v>71</v>
      </c>
      <c r="B62" s="81"/>
      <c r="C62" s="258"/>
      <c r="D62" s="209"/>
      <c r="E62" s="207"/>
      <c r="F62" s="207"/>
      <c r="G62" s="207"/>
      <c r="H62" s="208"/>
      <c r="I62" s="209"/>
      <c r="J62" s="207"/>
      <c r="K62" s="207"/>
      <c r="L62" s="207"/>
      <c r="M62" s="208"/>
      <c r="N62" s="209"/>
      <c r="O62" s="222"/>
      <c r="P62" s="272"/>
      <c r="Q62" s="293"/>
    </row>
    <row r="63" spans="1:19" s="151" customFormat="1" ht="15.75" customHeight="1" x14ac:dyDescent="0.2">
      <c r="A63" s="82"/>
      <c r="B63" s="83" t="s">
        <v>2</v>
      </c>
      <c r="C63" s="259"/>
      <c r="D63" s="315"/>
      <c r="E63" s="211"/>
      <c r="F63" s="211"/>
      <c r="G63" s="156"/>
      <c r="H63" s="212"/>
      <c r="I63" s="316"/>
      <c r="J63" s="211"/>
      <c r="K63" s="211"/>
      <c r="L63" s="156"/>
      <c r="M63" s="212"/>
      <c r="N63" s="210"/>
      <c r="O63" s="212"/>
      <c r="P63" s="272"/>
      <c r="Q63" s="293"/>
    </row>
    <row r="64" spans="1:19" s="151" customFormat="1" ht="15.75" customHeight="1" x14ac:dyDescent="0.2">
      <c r="A64" s="84"/>
      <c r="B64" s="72"/>
      <c r="C64" s="190" t="s">
        <v>13</v>
      </c>
      <c r="D64" s="133">
        <v>13110</v>
      </c>
      <c r="E64" s="133">
        <v>223.39999999999998</v>
      </c>
      <c r="F64" s="133">
        <v>11439</v>
      </c>
      <c r="G64" s="133">
        <v>7605</v>
      </c>
      <c r="H64" s="66">
        <f>D64+E64+F64+G64</f>
        <v>32377.4</v>
      </c>
      <c r="I64" s="133">
        <v>13350</v>
      </c>
      <c r="J64" s="133">
        <v>223.39999999999998</v>
      </c>
      <c r="K64" s="133">
        <v>11844</v>
      </c>
      <c r="L64" s="133">
        <v>7310</v>
      </c>
      <c r="M64" s="66">
        <f>I64+J64+K64+L64</f>
        <v>32727.4</v>
      </c>
      <c r="N64" s="162">
        <f>M64-H64</f>
        <v>350</v>
      </c>
      <c r="O64" s="216">
        <f>N64/H64</f>
        <v>1.0810009451036834E-2</v>
      </c>
      <c r="P64" s="272"/>
      <c r="Q64" s="293"/>
    </row>
    <row r="65" spans="1:18" s="151" customFormat="1" ht="15.75" customHeight="1" x14ac:dyDescent="0.2">
      <c r="A65" s="85"/>
      <c r="B65" s="70"/>
      <c r="C65" s="260" t="s">
        <v>36</v>
      </c>
      <c r="D65" s="108">
        <v>12000</v>
      </c>
      <c r="E65" s="108">
        <v>223.39999999999998</v>
      </c>
      <c r="F65" s="108">
        <v>11439</v>
      </c>
      <c r="G65" s="108">
        <v>7605</v>
      </c>
      <c r="H65" s="71">
        <f>D65+E65+F65+G65</f>
        <v>31267.4</v>
      </c>
      <c r="I65" s="108">
        <v>12000</v>
      </c>
      <c r="J65" s="108">
        <v>223.39999999999998</v>
      </c>
      <c r="K65" s="108">
        <v>11844</v>
      </c>
      <c r="L65" s="108">
        <v>7310</v>
      </c>
      <c r="M65" s="71">
        <f>I65+J65+K65+L65</f>
        <v>31377.4</v>
      </c>
      <c r="N65" s="107">
        <f>M65-H65</f>
        <v>110</v>
      </c>
      <c r="O65" s="217">
        <f>N65/H65</f>
        <v>3.5180411546850711E-3</v>
      </c>
      <c r="P65" s="272"/>
      <c r="Q65" s="293"/>
    </row>
    <row r="66" spans="1:18" s="151" customFormat="1" ht="15.75" customHeight="1" x14ac:dyDescent="0.2">
      <c r="A66" s="84"/>
      <c r="B66" s="72" t="s">
        <v>5</v>
      </c>
      <c r="C66" s="190"/>
      <c r="D66" s="162"/>
      <c r="E66" s="133"/>
      <c r="F66" s="133"/>
      <c r="G66" s="133"/>
      <c r="H66" s="66"/>
      <c r="I66" s="162"/>
      <c r="J66" s="133"/>
      <c r="K66" s="133"/>
      <c r="L66" s="133"/>
      <c r="M66" s="66"/>
      <c r="N66" s="162"/>
      <c r="O66" s="216"/>
      <c r="P66" s="272"/>
      <c r="Q66" s="293"/>
    </row>
    <row r="67" spans="1:18" s="151" customFormat="1" ht="15.75" customHeight="1" x14ac:dyDescent="0.2">
      <c r="A67" s="84"/>
      <c r="B67" s="72"/>
      <c r="C67" s="190" t="s">
        <v>53</v>
      </c>
      <c r="D67" s="162">
        <v>12216</v>
      </c>
      <c r="E67" s="133">
        <v>223.39999999999998</v>
      </c>
      <c r="F67" s="133">
        <v>11439</v>
      </c>
      <c r="G67" s="133">
        <v>7605</v>
      </c>
      <c r="H67" s="66">
        <f t="shared" ref="H67:H81" si="10">D67+E67+F67+G67</f>
        <v>31483.4</v>
      </c>
      <c r="I67" s="162">
        <v>12600</v>
      </c>
      <c r="J67" s="133">
        <v>223.39999999999998</v>
      </c>
      <c r="K67" s="133">
        <v>11844</v>
      </c>
      <c r="L67" s="133">
        <v>7310</v>
      </c>
      <c r="M67" s="66">
        <f t="shared" ref="M67:M81" si="11">I67+J67+K67+L67</f>
        <v>31977.4</v>
      </c>
      <c r="N67" s="162">
        <f t="shared" ref="N67:N80" si="12">M67-H67</f>
        <v>494</v>
      </c>
      <c r="O67" s="216">
        <f t="shared" ref="O67:O80" si="13">N67/H67</f>
        <v>1.5690808489553225E-2</v>
      </c>
      <c r="P67" s="272"/>
      <c r="Q67" s="272"/>
      <c r="R67" s="272"/>
    </row>
    <row r="68" spans="1:18" s="151" customFormat="1" ht="15.75" customHeight="1" x14ac:dyDescent="0.2">
      <c r="A68" s="84"/>
      <c r="B68" s="72"/>
      <c r="C68" s="190" t="s">
        <v>54</v>
      </c>
      <c r="D68" s="162">
        <v>11544</v>
      </c>
      <c r="E68" s="133">
        <v>223.39999999999998</v>
      </c>
      <c r="F68" s="133">
        <v>11439</v>
      </c>
      <c r="G68" s="133">
        <v>7605</v>
      </c>
      <c r="H68" s="66">
        <f t="shared" si="10"/>
        <v>30811.4</v>
      </c>
      <c r="I68" s="162">
        <v>11904</v>
      </c>
      <c r="J68" s="133">
        <v>223.39999999999998</v>
      </c>
      <c r="K68" s="133">
        <v>11844</v>
      </c>
      <c r="L68" s="133">
        <v>7310</v>
      </c>
      <c r="M68" s="66">
        <f t="shared" si="11"/>
        <v>31281.4</v>
      </c>
      <c r="N68" s="162">
        <f>M68-H68</f>
        <v>470</v>
      </c>
      <c r="O68" s="216">
        <f>N68/H68</f>
        <v>1.5254094263811446E-2</v>
      </c>
      <c r="P68" s="272"/>
      <c r="Q68" s="293"/>
    </row>
    <row r="69" spans="1:18" s="151" customFormat="1" ht="15.75" customHeight="1" x14ac:dyDescent="0.2">
      <c r="A69" s="84"/>
      <c r="B69" s="72"/>
      <c r="C69" s="190" t="s">
        <v>55</v>
      </c>
      <c r="D69" s="162">
        <v>13752</v>
      </c>
      <c r="E69" s="133">
        <v>223.39999999999998</v>
      </c>
      <c r="F69" s="133">
        <v>11439</v>
      </c>
      <c r="G69" s="133">
        <v>7605</v>
      </c>
      <c r="H69" s="66">
        <f t="shared" si="10"/>
        <v>33019.4</v>
      </c>
      <c r="I69" s="162">
        <v>13968</v>
      </c>
      <c r="J69" s="133">
        <v>223.39999999999998</v>
      </c>
      <c r="K69" s="133">
        <v>11844</v>
      </c>
      <c r="L69" s="133">
        <v>7310</v>
      </c>
      <c r="M69" s="66">
        <f t="shared" si="11"/>
        <v>33345.4</v>
      </c>
      <c r="N69" s="162">
        <f>M69-H69</f>
        <v>326</v>
      </c>
      <c r="O69" s="216">
        <f>N69/H69</f>
        <v>9.8729837610616791E-3</v>
      </c>
      <c r="P69" s="272"/>
      <c r="Q69" s="272"/>
      <c r="R69" s="318"/>
    </row>
    <row r="70" spans="1:18" s="151" customFormat="1" ht="15.75" customHeight="1" x14ac:dyDescent="0.2">
      <c r="A70" s="84"/>
      <c r="B70" s="72"/>
      <c r="C70" s="252" t="s">
        <v>31</v>
      </c>
      <c r="D70" s="162">
        <v>19991.999999999996</v>
      </c>
      <c r="E70" s="133">
        <v>223.39999999999998</v>
      </c>
      <c r="F70" s="133">
        <v>11439</v>
      </c>
      <c r="G70" s="133">
        <v>7605</v>
      </c>
      <c r="H70" s="66">
        <f t="shared" si="10"/>
        <v>39259.399999999994</v>
      </c>
      <c r="I70" s="162">
        <v>19991.999999999996</v>
      </c>
      <c r="J70" s="133">
        <v>223.39999999999998</v>
      </c>
      <c r="K70" s="133">
        <v>11844</v>
      </c>
      <c r="L70" s="133">
        <v>7310</v>
      </c>
      <c r="M70" s="66">
        <f t="shared" si="11"/>
        <v>39369.399999999994</v>
      </c>
      <c r="N70" s="162">
        <f t="shared" si="12"/>
        <v>110</v>
      </c>
      <c r="O70" s="216">
        <f t="shared" si="13"/>
        <v>2.8018767479890171E-3</v>
      </c>
      <c r="P70" s="272"/>
      <c r="Q70" s="293"/>
    </row>
    <row r="71" spans="1:18" s="151" customFormat="1" ht="15.75" customHeight="1" x14ac:dyDescent="0.2">
      <c r="A71" s="84"/>
      <c r="B71" s="72"/>
      <c r="C71" s="252" t="s">
        <v>32</v>
      </c>
      <c r="D71" s="162">
        <v>12144</v>
      </c>
      <c r="E71" s="133">
        <v>223.39999999999998</v>
      </c>
      <c r="F71" s="133">
        <v>11439</v>
      </c>
      <c r="G71" s="133">
        <v>7605</v>
      </c>
      <c r="H71" s="66">
        <f t="shared" si="10"/>
        <v>31411.4</v>
      </c>
      <c r="I71" s="162">
        <v>12144</v>
      </c>
      <c r="J71" s="133">
        <v>223.39999999999998</v>
      </c>
      <c r="K71" s="133">
        <v>11844</v>
      </c>
      <c r="L71" s="133">
        <v>7310</v>
      </c>
      <c r="M71" s="66">
        <f t="shared" si="11"/>
        <v>31521.4</v>
      </c>
      <c r="N71" s="162">
        <f t="shared" si="12"/>
        <v>110</v>
      </c>
      <c r="O71" s="216">
        <f t="shared" si="13"/>
        <v>3.5019133180947044E-3</v>
      </c>
      <c r="P71" s="272"/>
      <c r="Q71" s="293"/>
    </row>
    <row r="72" spans="1:18" s="151" customFormat="1" ht="15.75" customHeight="1" x14ac:dyDescent="0.2">
      <c r="A72" s="84"/>
      <c r="B72" s="72"/>
      <c r="C72" s="190" t="s">
        <v>37</v>
      </c>
      <c r="D72" s="162">
        <v>12144</v>
      </c>
      <c r="E72" s="133">
        <v>223.39999999999998</v>
      </c>
      <c r="F72" s="133">
        <v>11439</v>
      </c>
      <c r="G72" s="133">
        <v>7605</v>
      </c>
      <c r="H72" s="66">
        <f t="shared" si="10"/>
        <v>31411.4</v>
      </c>
      <c r="I72" s="162">
        <v>12144</v>
      </c>
      <c r="J72" s="133">
        <v>223.39999999999998</v>
      </c>
      <c r="K72" s="133">
        <v>11844</v>
      </c>
      <c r="L72" s="133">
        <v>7310</v>
      </c>
      <c r="M72" s="66">
        <f t="shared" si="11"/>
        <v>31521.4</v>
      </c>
      <c r="N72" s="162">
        <f t="shared" si="12"/>
        <v>110</v>
      </c>
      <c r="O72" s="216">
        <f t="shared" si="13"/>
        <v>3.5019133180947044E-3</v>
      </c>
      <c r="P72" s="272"/>
      <c r="Q72" s="272"/>
      <c r="R72" s="318"/>
    </row>
    <row r="73" spans="1:18" s="151" customFormat="1" ht="15.75" customHeight="1" x14ac:dyDescent="0.2">
      <c r="A73" s="84"/>
      <c r="B73" s="72"/>
      <c r="C73" s="190" t="s">
        <v>38</v>
      </c>
      <c r="D73" s="162">
        <v>13248</v>
      </c>
      <c r="E73" s="133">
        <v>223.39999999999998</v>
      </c>
      <c r="F73" s="133">
        <v>11439</v>
      </c>
      <c r="G73" s="133">
        <v>7605</v>
      </c>
      <c r="H73" s="66">
        <f t="shared" si="10"/>
        <v>32515.4</v>
      </c>
      <c r="I73" s="162">
        <v>13248</v>
      </c>
      <c r="J73" s="133">
        <v>223.39999999999998</v>
      </c>
      <c r="K73" s="133">
        <v>11844</v>
      </c>
      <c r="L73" s="133">
        <v>7310</v>
      </c>
      <c r="M73" s="66">
        <f t="shared" si="11"/>
        <v>32625.4</v>
      </c>
      <c r="N73" s="162">
        <f t="shared" si="12"/>
        <v>110</v>
      </c>
      <c r="O73" s="216">
        <f t="shared" si="13"/>
        <v>3.383012357221501E-3</v>
      </c>
      <c r="P73" s="272"/>
      <c r="Q73" s="272"/>
      <c r="R73" s="318"/>
    </row>
    <row r="74" spans="1:18" s="151" customFormat="1" ht="15.75" customHeight="1" x14ac:dyDescent="0.2">
      <c r="A74" s="84"/>
      <c r="B74" s="72"/>
      <c r="C74" s="252" t="s">
        <v>21</v>
      </c>
      <c r="D74" s="162">
        <v>16752</v>
      </c>
      <c r="E74" s="133">
        <v>223.39999999999998</v>
      </c>
      <c r="F74" s="133">
        <v>11439</v>
      </c>
      <c r="G74" s="133">
        <v>7605</v>
      </c>
      <c r="H74" s="66">
        <f t="shared" si="10"/>
        <v>36019.4</v>
      </c>
      <c r="I74" s="162">
        <v>16752</v>
      </c>
      <c r="J74" s="133">
        <v>223.39999999999998</v>
      </c>
      <c r="K74" s="133">
        <v>11844</v>
      </c>
      <c r="L74" s="133">
        <v>7310</v>
      </c>
      <c r="M74" s="66">
        <f t="shared" si="11"/>
        <v>36129.4</v>
      </c>
      <c r="N74" s="162">
        <f t="shared" si="12"/>
        <v>110</v>
      </c>
      <c r="O74" s="216">
        <f t="shared" si="13"/>
        <v>3.053909837476471E-3</v>
      </c>
      <c r="P74" s="272"/>
      <c r="Q74" s="293"/>
    </row>
    <row r="75" spans="1:18" s="151" customFormat="1" ht="15.75" customHeight="1" x14ac:dyDescent="0.2">
      <c r="A75" s="84"/>
      <c r="B75" s="72"/>
      <c r="C75" s="252" t="s">
        <v>39</v>
      </c>
      <c r="D75" s="162">
        <v>18696</v>
      </c>
      <c r="E75" s="133">
        <v>223.39999999999998</v>
      </c>
      <c r="F75" s="133">
        <v>11439</v>
      </c>
      <c r="G75" s="133">
        <v>7605</v>
      </c>
      <c r="H75" s="66">
        <f t="shared" si="10"/>
        <v>37963.4</v>
      </c>
      <c r="I75" s="162">
        <v>18696</v>
      </c>
      <c r="J75" s="133">
        <v>223.39999999999998</v>
      </c>
      <c r="K75" s="133">
        <v>11844</v>
      </c>
      <c r="L75" s="133">
        <v>7310</v>
      </c>
      <c r="M75" s="66">
        <f t="shared" si="11"/>
        <v>38073.4</v>
      </c>
      <c r="N75" s="162">
        <f t="shared" si="12"/>
        <v>110</v>
      </c>
      <c r="O75" s="216">
        <f t="shared" si="13"/>
        <v>2.8975276187064381E-3</v>
      </c>
      <c r="P75" s="272"/>
      <c r="Q75" s="272"/>
      <c r="R75" s="318"/>
    </row>
    <row r="76" spans="1:18" s="151" customFormat="1" ht="15.75" customHeight="1" x14ac:dyDescent="0.2">
      <c r="A76" s="84"/>
      <c r="B76" s="72"/>
      <c r="C76" s="252" t="s">
        <v>74</v>
      </c>
      <c r="D76" s="162">
        <v>16559.999999999996</v>
      </c>
      <c r="E76" s="133">
        <v>223.39999999999998</v>
      </c>
      <c r="F76" s="133">
        <v>11439</v>
      </c>
      <c r="G76" s="133">
        <v>7605</v>
      </c>
      <c r="H76" s="66">
        <f t="shared" si="10"/>
        <v>35827.399999999994</v>
      </c>
      <c r="I76" s="162">
        <v>17400.000000000004</v>
      </c>
      <c r="J76" s="133">
        <v>223.39999999999998</v>
      </c>
      <c r="K76" s="133">
        <v>11844</v>
      </c>
      <c r="L76" s="133">
        <v>7310</v>
      </c>
      <c r="M76" s="66">
        <f t="shared" si="11"/>
        <v>36777.400000000009</v>
      </c>
      <c r="N76" s="162">
        <f t="shared" si="12"/>
        <v>950.00000000001455</v>
      </c>
      <c r="O76" s="216">
        <f t="shared" si="13"/>
        <v>2.6516018466313903E-2</v>
      </c>
      <c r="P76" s="272"/>
      <c r="Q76" s="272"/>
    </row>
    <row r="77" spans="1:18" s="151" customFormat="1" ht="15.75" customHeight="1" x14ac:dyDescent="0.2">
      <c r="A77" s="84"/>
      <c r="B77" s="72"/>
      <c r="C77" s="252" t="s">
        <v>41</v>
      </c>
      <c r="D77" s="162">
        <v>16415.999999999996</v>
      </c>
      <c r="E77" s="133">
        <v>223.39999999999998</v>
      </c>
      <c r="F77" s="133">
        <v>11439</v>
      </c>
      <c r="G77" s="133">
        <v>7605</v>
      </c>
      <c r="H77" s="66">
        <f t="shared" si="10"/>
        <v>35683.399999999994</v>
      </c>
      <c r="I77" s="162">
        <v>16920</v>
      </c>
      <c r="J77" s="133">
        <v>223.39999999999998</v>
      </c>
      <c r="K77" s="133">
        <v>11844</v>
      </c>
      <c r="L77" s="133">
        <v>7310</v>
      </c>
      <c r="M77" s="66">
        <f t="shared" si="11"/>
        <v>36297.4</v>
      </c>
      <c r="N77" s="162">
        <f t="shared" si="12"/>
        <v>614.00000000000728</v>
      </c>
      <c r="O77" s="216">
        <f t="shared" si="13"/>
        <v>1.7206880510265483E-2</v>
      </c>
      <c r="P77" s="272"/>
      <c r="Q77" s="293"/>
    </row>
    <row r="78" spans="1:18" s="151" customFormat="1" ht="15.75" customHeight="1" x14ac:dyDescent="0.2">
      <c r="A78" s="84"/>
      <c r="B78" s="72"/>
      <c r="C78" s="190" t="s">
        <v>33</v>
      </c>
      <c r="D78" s="162">
        <v>17064</v>
      </c>
      <c r="E78" s="133">
        <v>223.39999999999998</v>
      </c>
      <c r="F78" s="133">
        <v>11439</v>
      </c>
      <c r="G78" s="133">
        <v>7605</v>
      </c>
      <c r="H78" s="66">
        <f t="shared" si="10"/>
        <v>36331.4</v>
      </c>
      <c r="I78" s="162">
        <v>17399.999999999996</v>
      </c>
      <c r="J78" s="133">
        <v>223.39999999999998</v>
      </c>
      <c r="K78" s="133">
        <v>11844</v>
      </c>
      <c r="L78" s="133">
        <v>7310</v>
      </c>
      <c r="M78" s="66">
        <f t="shared" si="11"/>
        <v>36777.399999999994</v>
      </c>
      <c r="N78" s="162">
        <f t="shared" si="12"/>
        <v>445.99999999999272</v>
      </c>
      <c r="O78" s="216">
        <f t="shared" si="13"/>
        <v>1.2275882569898014E-2</v>
      </c>
      <c r="P78" s="272"/>
      <c r="Q78" s="293"/>
    </row>
    <row r="79" spans="1:18" s="151" customFormat="1" ht="15.75" customHeight="1" x14ac:dyDescent="0.2">
      <c r="A79" s="84"/>
      <c r="B79" s="72"/>
      <c r="C79" s="190" t="s">
        <v>34</v>
      </c>
      <c r="D79" s="162">
        <v>15936.000000000004</v>
      </c>
      <c r="E79" s="133">
        <v>223.39999999999998</v>
      </c>
      <c r="F79" s="133">
        <v>11439</v>
      </c>
      <c r="G79" s="133">
        <v>7605</v>
      </c>
      <c r="H79" s="66">
        <f t="shared" si="10"/>
        <v>35203.4</v>
      </c>
      <c r="I79" s="162">
        <v>16200</v>
      </c>
      <c r="J79" s="133">
        <v>223.39999999999998</v>
      </c>
      <c r="K79" s="133">
        <v>11844</v>
      </c>
      <c r="L79" s="133">
        <v>7310</v>
      </c>
      <c r="M79" s="66">
        <f t="shared" si="11"/>
        <v>35577.4</v>
      </c>
      <c r="N79" s="162">
        <f t="shared" si="12"/>
        <v>374</v>
      </c>
      <c r="O79" s="216">
        <f t="shared" si="13"/>
        <v>1.06239738207105E-2</v>
      </c>
      <c r="P79" s="272"/>
      <c r="Q79" s="293"/>
    </row>
    <row r="80" spans="1:18" s="151" customFormat="1" ht="16.5" x14ac:dyDescent="0.2">
      <c r="A80" s="84"/>
      <c r="B80" s="72"/>
      <c r="C80" s="190" t="s">
        <v>117</v>
      </c>
      <c r="D80" s="133">
        <v>3186</v>
      </c>
      <c r="E80" s="133">
        <v>223.39999999999998</v>
      </c>
      <c r="F80" s="133">
        <v>11439</v>
      </c>
      <c r="G80" s="133">
        <v>7605</v>
      </c>
      <c r="H80" s="66">
        <f t="shared" si="10"/>
        <v>22453.4</v>
      </c>
      <c r="I80" s="133">
        <v>3186</v>
      </c>
      <c r="J80" s="133">
        <v>223.39999999999998</v>
      </c>
      <c r="K80" s="133">
        <v>11844</v>
      </c>
      <c r="L80" s="133">
        <v>7310</v>
      </c>
      <c r="M80" s="66">
        <f t="shared" si="11"/>
        <v>22563.4</v>
      </c>
      <c r="N80" s="162">
        <f t="shared" si="12"/>
        <v>110</v>
      </c>
      <c r="O80" s="216">
        <f t="shared" si="13"/>
        <v>4.8990353354057738E-3</v>
      </c>
      <c r="P80" s="272"/>
      <c r="Q80" s="293"/>
    </row>
    <row r="81" spans="1:17" s="151" customFormat="1" ht="14.25" x14ac:dyDescent="0.2">
      <c r="A81" s="152"/>
      <c r="B81" s="72"/>
      <c r="C81" s="260" t="s">
        <v>119</v>
      </c>
      <c r="D81" s="108">
        <v>13914</v>
      </c>
      <c r="E81" s="108">
        <v>223.39999999999998</v>
      </c>
      <c r="F81" s="108">
        <v>11439</v>
      </c>
      <c r="G81" s="108">
        <v>7605</v>
      </c>
      <c r="H81" s="71">
        <f t="shared" si="10"/>
        <v>33181.4</v>
      </c>
      <c r="I81" s="108">
        <v>13914</v>
      </c>
      <c r="J81" s="108">
        <v>223.39999999999998</v>
      </c>
      <c r="K81" s="108">
        <v>11844</v>
      </c>
      <c r="L81" s="108">
        <v>7310</v>
      </c>
      <c r="M81" s="71">
        <f t="shared" si="11"/>
        <v>33291.4</v>
      </c>
      <c r="N81" s="107">
        <f>M81-H81</f>
        <v>110</v>
      </c>
      <c r="O81" s="217">
        <f>N81/H81</f>
        <v>3.3151102726226137E-3</v>
      </c>
      <c r="P81" s="272"/>
      <c r="Q81" s="293"/>
    </row>
    <row r="82" spans="1:17" s="164" customFormat="1" ht="15.75" customHeight="1" x14ac:dyDescent="0.2">
      <c r="A82" s="87"/>
      <c r="B82" s="88" t="s">
        <v>11</v>
      </c>
      <c r="C82" s="261"/>
      <c r="D82" s="162"/>
      <c r="E82" s="133"/>
      <c r="F82" s="133"/>
      <c r="G82" s="133"/>
      <c r="H82" s="66"/>
      <c r="I82" s="162"/>
      <c r="J82" s="133"/>
      <c r="K82" s="133"/>
      <c r="L82" s="133"/>
      <c r="M82" s="66"/>
      <c r="N82" s="162"/>
      <c r="O82" s="216"/>
      <c r="P82" s="272"/>
      <c r="Q82" s="293"/>
    </row>
    <row r="83" spans="1:17" s="151" customFormat="1" ht="15.75" customHeight="1" x14ac:dyDescent="0.2">
      <c r="A83" s="84"/>
      <c r="B83" s="72"/>
      <c r="C83" s="190" t="s">
        <v>105</v>
      </c>
      <c r="D83" s="162">
        <v>41155</v>
      </c>
      <c r="E83" s="133">
        <v>223.39999999999998</v>
      </c>
      <c r="F83" s="133">
        <v>11439</v>
      </c>
      <c r="G83" s="133">
        <v>7605</v>
      </c>
      <c r="H83" s="66">
        <f t="shared" ref="H83:H88" si="14">D83+E83+F83+G83</f>
        <v>60422.400000000001</v>
      </c>
      <c r="I83" s="162">
        <v>42390</v>
      </c>
      <c r="J83" s="133">
        <v>223.39999999999998</v>
      </c>
      <c r="K83" s="133">
        <v>11844</v>
      </c>
      <c r="L83" s="133">
        <v>7310</v>
      </c>
      <c r="M83" s="66">
        <f t="shared" ref="M83:M88" si="15">I83+J83+K83+L83</f>
        <v>61767.4</v>
      </c>
      <c r="N83" s="162">
        <f t="shared" ref="N83:N88" si="16">M83-H83</f>
        <v>1345</v>
      </c>
      <c r="O83" s="216">
        <f t="shared" ref="O83:O88" si="17">N83/H83</f>
        <v>2.2259956572396992E-2</v>
      </c>
      <c r="P83" s="272"/>
      <c r="Q83" s="293"/>
    </row>
    <row r="84" spans="1:17" s="151" customFormat="1" ht="15.75" customHeight="1" x14ac:dyDescent="0.2">
      <c r="A84" s="84"/>
      <c r="B84" s="72"/>
      <c r="C84" s="190" t="s">
        <v>27</v>
      </c>
      <c r="D84" s="162">
        <v>40140</v>
      </c>
      <c r="E84" s="133">
        <v>223.39999999999998</v>
      </c>
      <c r="F84" s="133">
        <v>11439</v>
      </c>
      <c r="G84" s="133">
        <v>7605</v>
      </c>
      <c r="H84" s="66">
        <f t="shared" si="14"/>
        <v>59407.4</v>
      </c>
      <c r="I84" s="162">
        <v>41344</v>
      </c>
      <c r="J84" s="133">
        <v>223.39999999999998</v>
      </c>
      <c r="K84" s="133">
        <v>11844</v>
      </c>
      <c r="L84" s="133">
        <v>7310</v>
      </c>
      <c r="M84" s="66">
        <f t="shared" si="15"/>
        <v>60721.4</v>
      </c>
      <c r="N84" s="162">
        <f t="shared" si="16"/>
        <v>1314</v>
      </c>
      <c r="O84" s="216">
        <f t="shared" si="17"/>
        <v>2.2118456623248954E-2</v>
      </c>
      <c r="P84" s="272"/>
      <c r="Q84" s="293"/>
    </row>
    <row r="85" spans="1:17" s="151" customFormat="1" ht="15.75" customHeight="1" x14ac:dyDescent="0.2">
      <c r="A85" s="84"/>
      <c r="B85" s="72"/>
      <c r="C85" s="190" t="s">
        <v>28</v>
      </c>
      <c r="D85" s="162">
        <v>13152</v>
      </c>
      <c r="E85" s="133">
        <v>223.39999999999998</v>
      </c>
      <c r="F85" s="133">
        <v>11439</v>
      </c>
      <c r="G85" s="133">
        <v>7605</v>
      </c>
      <c r="H85" s="66">
        <f t="shared" si="14"/>
        <v>32419.4</v>
      </c>
      <c r="I85" s="162">
        <v>13536</v>
      </c>
      <c r="J85" s="133">
        <v>223.39999999999998</v>
      </c>
      <c r="K85" s="133">
        <v>11844</v>
      </c>
      <c r="L85" s="133">
        <v>7310</v>
      </c>
      <c r="M85" s="66">
        <f t="shared" si="15"/>
        <v>32913.4</v>
      </c>
      <c r="N85" s="162">
        <f t="shared" si="16"/>
        <v>494</v>
      </c>
      <c r="O85" s="216">
        <f t="shared" si="17"/>
        <v>1.5237789718501885E-2</v>
      </c>
      <c r="P85" s="272"/>
      <c r="Q85" s="293"/>
    </row>
    <row r="86" spans="1:17" s="151" customFormat="1" ht="15.75" customHeight="1" x14ac:dyDescent="0.2">
      <c r="A86" s="84"/>
      <c r="B86" s="72"/>
      <c r="C86" s="190" t="s">
        <v>24</v>
      </c>
      <c r="D86" s="162">
        <v>17064</v>
      </c>
      <c r="E86" s="133">
        <v>223.39999999999998</v>
      </c>
      <c r="F86" s="133">
        <v>11439</v>
      </c>
      <c r="G86" s="133">
        <v>7605</v>
      </c>
      <c r="H86" s="66">
        <f t="shared" si="14"/>
        <v>36331.4</v>
      </c>
      <c r="I86" s="162">
        <v>17399.999999999996</v>
      </c>
      <c r="J86" s="133">
        <v>223.39999999999998</v>
      </c>
      <c r="K86" s="133">
        <v>11844</v>
      </c>
      <c r="L86" s="133">
        <v>7310</v>
      </c>
      <c r="M86" s="66">
        <f t="shared" si="15"/>
        <v>36777.399999999994</v>
      </c>
      <c r="N86" s="162">
        <f t="shared" si="16"/>
        <v>445.99999999999272</v>
      </c>
      <c r="O86" s="216">
        <f t="shared" si="17"/>
        <v>1.2275882569898014E-2</v>
      </c>
      <c r="P86" s="272"/>
      <c r="Q86" s="293"/>
    </row>
    <row r="87" spans="1:17" s="151" customFormat="1" ht="15.75" customHeight="1" x14ac:dyDescent="0.2">
      <c r="A87" s="84"/>
      <c r="B87" s="72"/>
      <c r="C87" s="190" t="s">
        <v>92</v>
      </c>
      <c r="D87" s="162">
        <v>19239</v>
      </c>
      <c r="E87" s="133">
        <v>223.39999999999998</v>
      </c>
      <c r="F87" s="133">
        <v>11439</v>
      </c>
      <c r="G87" s="133">
        <v>7605</v>
      </c>
      <c r="H87" s="66">
        <f t="shared" si="14"/>
        <v>38506.400000000001</v>
      </c>
      <c r="I87" s="162">
        <v>20393</v>
      </c>
      <c r="J87" s="133">
        <v>223.39999999999998</v>
      </c>
      <c r="K87" s="133">
        <v>11844</v>
      </c>
      <c r="L87" s="133">
        <v>7310</v>
      </c>
      <c r="M87" s="66">
        <f t="shared" si="15"/>
        <v>39770.400000000001</v>
      </c>
      <c r="N87" s="162">
        <f t="shared" si="16"/>
        <v>1264</v>
      </c>
      <c r="O87" s="216">
        <f t="shared" si="17"/>
        <v>3.2825712089418903E-2</v>
      </c>
      <c r="P87" s="272"/>
      <c r="Q87" s="293"/>
    </row>
    <row r="88" spans="1:17" s="151" customFormat="1" ht="15.75" customHeight="1" thickBot="1" x14ac:dyDescent="0.25">
      <c r="A88" s="89"/>
      <c r="B88" s="90"/>
      <c r="C88" s="262" t="s">
        <v>29</v>
      </c>
      <c r="D88" s="205">
        <v>32470</v>
      </c>
      <c r="E88" s="143">
        <v>223.39999999999998</v>
      </c>
      <c r="F88" s="143">
        <v>11439</v>
      </c>
      <c r="G88" s="143">
        <v>7605</v>
      </c>
      <c r="H88" s="79">
        <f t="shared" si="14"/>
        <v>51737.4</v>
      </c>
      <c r="I88" s="205">
        <v>32470</v>
      </c>
      <c r="J88" s="143">
        <v>223.39999999999998</v>
      </c>
      <c r="K88" s="143">
        <v>11844</v>
      </c>
      <c r="L88" s="143">
        <v>7310</v>
      </c>
      <c r="M88" s="79">
        <f t="shared" si="15"/>
        <v>51847.4</v>
      </c>
      <c r="N88" s="205">
        <f t="shared" si="16"/>
        <v>110</v>
      </c>
      <c r="O88" s="218">
        <f t="shared" si="17"/>
        <v>2.1261215291066035E-3</v>
      </c>
      <c r="P88" s="272"/>
      <c r="Q88" s="293"/>
    </row>
    <row r="89" spans="1:17" s="4" customFormat="1" ht="21.75" customHeight="1" x14ac:dyDescent="0.25">
      <c r="A89" s="3"/>
      <c r="B89" s="5" t="s">
        <v>19</v>
      </c>
      <c r="C89" s="3"/>
      <c r="D89" s="17"/>
      <c r="E89" s="2"/>
      <c r="F89" s="2"/>
      <c r="G89" s="2"/>
      <c r="H89" s="2"/>
      <c r="I89" s="2"/>
      <c r="J89" s="2"/>
      <c r="K89" s="2"/>
      <c r="L89" s="2"/>
      <c r="M89" s="2"/>
      <c r="N89" s="2"/>
      <c r="O89" s="6"/>
      <c r="P89" s="317"/>
      <c r="Q89" s="317"/>
    </row>
    <row r="90" spans="1:17" s="7" customFormat="1" ht="12.75" customHeight="1" x14ac:dyDescent="0.2">
      <c r="A90" s="10"/>
      <c r="B90" s="10"/>
      <c r="C90" s="36" t="s">
        <v>57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105"/>
      <c r="Q90" s="293"/>
    </row>
    <row r="91" spans="1:17" s="7" customFormat="1" ht="12.75" customHeight="1" x14ac:dyDescent="0.2">
      <c r="A91" s="10"/>
      <c r="B91" s="10"/>
      <c r="C91" s="35" t="s">
        <v>42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8"/>
      <c r="Q91" s="293"/>
    </row>
    <row r="92" spans="1:17" s="7" customFormat="1" ht="14.25" x14ac:dyDescent="0.2">
      <c r="C92" s="342" t="s">
        <v>73</v>
      </c>
      <c r="D92" s="342"/>
      <c r="E92" s="342"/>
      <c r="F92" s="342"/>
      <c r="G92" s="342"/>
      <c r="H92" s="342"/>
      <c r="I92" s="342"/>
      <c r="J92" s="342"/>
      <c r="K92" s="342"/>
      <c r="L92" s="342"/>
      <c r="M92" s="342"/>
      <c r="N92" s="342"/>
      <c r="O92" s="342"/>
      <c r="Q92" s="293"/>
    </row>
    <row r="93" spans="1:17" s="7" customFormat="1" ht="12.75" customHeight="1" x14ac:dyDescent="0.2">
      <c r="C93" s="39" t="s">
        <v>58</v>
      </c>
      <c r="D93" s="40"/>
      <c r="E93" s="40"/>
      <c r="F93" s="40"/>
      <c r="G93" s="40"/>
      <c r="H93" s="41"/>
      <c r="I93" s="40"/>
      <c r="J93" s="40"/>
      <c r="K93" s="40"/>
      <c r="L93" s="40"/>
      <c r="M93" s="41"/>
      <c r="N93" s="40"/>
      <c r="O93" s="41"/>
      <c r="Q93" s="293"/>
    </row>
    <row r="94" spans="1:17" s="7" customFormat="1" ht="12" customHeight="1" x14ac:dyDescent="0.2">
      <c r="C94" s="345" t="s">
        <v>98</v>
      </c>
      <c r="D94" s="345"/>
      <c r="E94" s="345"/>
      <c r="F94" s="345"/>
      <c r="G94" s="345"/>
      <c r="H94" s="345"/>
      <c r="I94" s="345"/>
      <c r="J94" s="345"/>
      <c r="K94" s="345"/>
      <c r="L94" s="345"/>
      <c r="M94" s="345"/>
      <c r="N94" s="345"/>
      <c r="O94" s="345"/>
      <c r="Q94" s="293"/>
    </row>
    <row r="95" spans="1:17" ht="12.75" customHeight="1" x14ac:dyDescent="0.2">
      <c r="C95" s="42" t="s">
        <v>43</v>
      </c>
      <c r="D95" s="40"/>
      <c r="E95" s="40"/>
      <c r="F95" s="40"/>
      <c r="G95" s="40"/>
      <c r="H95" s="41"/>
      <c r="I95" s="40"/>
      <c r="J95" s="40"/>
      <c r="K95" s="40"/>
      <c r="L95" s="40"/>
      <c r="M95" s="41"/>
      <c r="N95" s="40"/>
      <c r="O95" s="41"/>
      <c r="Q95" s="293"/>
    </row>
    <row r="96" spans="1:17" ht="14.25" x14ac:dyDescent="0.2">
      <c r="C96" s="161" t="s">
        <v>139</v>
      </c>
      <c r="D96" s="161"/>
      <c r="E96" s="161"/>
      <c r="F96" s="161"/>
      <c r="G96" s="161"/>
      <c r="H96" s="161"/>
      <c r="I96" s="161"/>
      <c r="J96" s="161"/>
      <c r="K96" s="161"/>
      <c r="L96" s="161"/>
      <c r="M96" s="153"/>
      <c r="N96" s="153"/>
      <c r="O96" s="153"/>
      <c r="Q96" s="293"/>
    </row>
    <row r="97" spans="3:17" ht="27.75" customHeight="1" x14ac:dyDescent="0.2">
      <c r="C97" s="348" t="s">
        <v>100</v>
      </c>
      <c r="D97" s="348"/>
      <c r="E97" s="348"/>
      <c r="F97" s="348"/>
      <c r="G97" s="348"/>
      <c r="H97" s="348"/>
      <c r="I97" s="348"/>
      <c r="J97" s="348"/>
      <c r="K97" s="348"/>
      <c r="L97" s="348"/>
      <c r="M97" s="348"/>
      <c r="N97" s="348"/>
      <c r="O97" s="348"/>
      <c r="Q97" s="293"/>
    </row>
    <row r="98" spans="3:17" s="23" customFormat="1" ht="14.25" x14ac:dyDescent="0.2">
      <c r="C98" s="348" t="s">
        <v>131</v>
      </c>
      <c r="D98" s="348"/>
      <c r="E98" s="348"/>
      <c r="F98" s="348"/>
      <c r="G98" s="348"/>
      <c r="H98" s="348"/>
      <c r="I98" s="348"/>
      <c r="J98" s="348"/>
      <c r="K98" s="348"/>
      <c r="L98" s="348"/>
      <c r="M98" s="348"/>
      <c r="N98" s="348"/>
      <c r="O98" s="348"/>
      <c r="Q98" s="293"/>
    </row>
    <row r="99" spans="3:17" ht="14.25" x14ac:dyDescent="0.2">
      <c r="C99" s="35" t="s">
        <v>60</v>
      </c>
      <c r="Q99" s="293"/>
    </row>
    <row r="100" spans="3:17" ht="35.25" customHeight="1" x14ac:dyDescent="0.2">
      <c r="C100" s="342"/>
      <c r="D100" s="342"/>
      <c r="E100" s="342"/>
      <c r="F100" s="342"/>
      <c r="G100" s="342"/>
      <c r="H100" s="342"/>
      <c r="I100" s="342"/>
      <c r="J100" s="342"/>
      <c r="K100" s="342"/>
      <c r="L100" s="342"/>
    </row>
    <row r="101" spans="3:17" x14ac:dyDescent="0.2">
      <c r="M101" s="8"/>
      <c r="N101" s="8"/>
      <c r="O101" s="8"/>
    </row>
    <row r="102" spans="3:17" x14ac:dyDescent="0.2">
      <c r="L102" s="106"/>
      <c r="M102" s="104"/>
      <c r="N102" s="8"/>
      <c r="O102" s="8"/>
    </row>
    <row r="103" spans="3:17" x14ac:dyDescent="0.2">
      <c r="M103" s="104"/>
      <c r="N103" s="8"/>
      <c r="O103" s="8"/>
    </row>
    <row r="104" spans="3:17" x14ac:dyDescent="0.2">
      <c r="M104" s="104"/>
      <c r="N104" s="8"/>
      <c r="O104" s="8"/>
    </row>
    <row r="105" spans="3:17" x14ac:dyDescent="0.2">
      <c r="N105" s="8"/>
      <c r="O105" s="8"/>
    </row>
    <row r="106" spans="3:17" x14ac:dyDescent="0.2">
      <c r="N106" s="8"/>
      <c r="O106" s="8"/>
    </row>
    <row r="107" spans="3:17" x14ac:dyDescent="0.2">
      <c r="M107" s="8"/>
      <c r="N107" s="8"/>
      <c r="O107" s="8"/>
    </row>
    <row r="108" spans="3:17" x14ac:dyDescent="0.2">
      <c r="C108" s="132"/>
      <c r="M108" s="8"/>
      <c r="N108" s="8"/>
      <c r="O108" s="8"/>
    </row>
    <row r="109" spans="3:17" x14ac:dyDescent="0.2">
      <c r="M109" s="8"/>
      <c r="N109" s="8"/>
      <c r="O109" s="12"/>
    </row>
    <row r="110" spans="3:17" x14ac:dyDescent="0.2">
      <c r="M110" s="8"/>
      <c r="N110" s="8"/>
      <c r="O110" s="8"/>
    </row>
  </sheetData>
  <mergeCells count="9">
    <mergeCell ref="C100:L100"/>
    <mergeCell ref="N4:O4"/>
    <mergeCell ref="C94:O94"/>
    <mergeCell ref="C92:O92"/>
    <mergeCell ref="N5:O5"/>
    <mergeCell ref="C97:O97"/>
    <mergeCell ref="C98:O98"/>
    <mergeCell ref="D4:H5"/>
    <mergeCell ref="I4:M5"/>
  </mergeCells>
  <phoneticPr fontId="0" type="noConversion"/>
  <printOptions horizontalCentered="1"/>
  <pageMargins left="0.25" right="0.25" top="0.75" bottom="0.75" header="0.3" footer="0.3"/>
  <pageSetup scale="55" fitToWidth="2" fitToHeight="2" orientation="landscape" r:id="rId1"/>
  <headerFooter alignWithMargins="0"/>
  <rowBreaks count="1" manualBreakCount="1">
    <brk id="6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zoomScale="70" zoomScaleNormal="70" zoomScaleSheetLayoutView="80" workbookViewId="0">
      <pane xSplit="3" ySplit="7" topLeftCell="D69" activePane="bottomRight" state="frozen"/>
      <selection activeCell="F52" sqref="F52"/>
      <selection pane="topRight" activeCell="F52" sqref="F52"/>
      <selection pane="bottomLeft" activeCell="F52" sqref="F52"/>
      <selection pane="bottomRight" activeCell="F52" sqref="F52"/>
    </sheetView>
  </sheetViews>
  <sheetFormatPr defaultColWidth="9.140625" defaultRowHeight="12.75" x14ac:dyDescent="0.2"/>
  <cols>
    <col min="1" max="1" width="2" style="9" customWidth="1"/>
    <col min="2" max="2" width="2.28515625" style="9" customWidth="1"/>
    <col min="3" max="3" width="60" style="9" customWidth="1"/>
    <col min="4" max="4" width="11" style="114" customWidth="1"/>
    <col min="5" max="5" width="8.85546875" style="114" bestFit="1" customWidth="1"/>
    <col min="6" max="7" width="10.7109375" style="114" customWidth="1"/>
    <col min="8" max="8" width="10.7109375" style="115" customWidth="1"/>
    <col min="9" max="9" width="12.5703125" style="9" customWidth="1"/>
    <col min="10" max="10" width="8.85546875" style="9" bestFit="1" customWidth="1"/>
    <col min="11" max="11" width="12.5703125" style="9" bestFit="1" customWidth="1"/>
    <col min="12" max="12" width="10.85546875" style="9" customWidth="1"/>
    <col min="13" max="13" width="12.5703125" style="11" bestFit="1" customWidth="1"/>
    <col min="14" max="14" width="10.85546875" style="9" customWidth="1"/>
    <col min="15" max="15" width="10.85546875" style="11" customWidth="1"/>
    <col min="16" max="17" width="9.140625" style="9"/>
    <col min="18" max="18" width="12.140625" style="9" customWidth="1"/>
    <col min="19" max="19" width="12" style="9" customWidth="1"/>
    <col min="20" max="16384" width="9.140625" style="9"/>
  </cols>
  <sheetData>
    <row r="1" spans="1:18" ht="18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ht="18" x14ac:dyDescent="0.25">
      <c r="A2" s="43" t="s">
        <v>125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18.75" thickBot="1" x14ac:dyDescent="0.3">
      <c r="A3" s="44" t="s">
        <v>85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s="1" customFormat="1" ht="15.75" x14ac:dyDescent="0.25">
      <c r="A4" s="91"/>
      <c r="B4" s="92"/>
      <c r="C4" s="92"/>
      <c r="D4" s="277"/>
      <c r="E4" s="93"/>
      <c r="F4" s="93"/>
      <c r="G4" s="93"/>
      <c r="H4" s="278"/>
      <c r="I4" s="277"/>
      <c r="J4" s="93"/>
      <c r="K4" s="93"/>
      <c r="L4" s="93"/>
      <c r="M4" s="278"/>
      <c r="N4" s="355" t="s">
        <v>1</v>
      </c>
      <c r="O4" s="356"/>
    </row>
    <row r="5" spans="1:18" s="1" customFormat="1" ht="16.5" thickBot="1" x14ac:dyDescent="0.3">
      <c r="A5" s="94"/>
      <c r="B5" s="95"/>
      <c r="C5" s="95"/>
      <c r="D5" s="358" t="s">
        <v>116</v>
      </c>
      <c r="E5" s="359"/>
      <c r="F5" s="360"/>
      <c r="G5" s="360"/>
      <c r="H5" s="347"/>
      <c r="I5" s="358" t="s">
        <v>123</v>
      </c>
      <c r="J5" s="359"/>
      <c r="K5" s="360"/>
      <c r="L5" s="360"/>
      <c r="M5" s="347"/>
      <c r="N5" s="361" t="s">
        <v>17</v>
      </c>
      <c r="O5" s="362"/>
    </row>
    <row r="6" spans="1:18" s="118" customFormat="1" ht="15.75" x14ac:dyDescent="0.25">
      <c r="A6" s="116"/>
      <c r="B6" s="117"/>
      <c r="C6" s="117"/>
      <c r="D6" s="279" t="s">
        <v>115</v>
      </c>
      <c r="E6" s="279" t="s">
        <v>115</v>
      </c>
      <c r="F6" s="279" t="s">
        <v>115</v>
      </c>
      <c r="G6" s="279" t="s">
        <v>115</v>
      </c>
      <c r="H6" s="279" t="s">
        <v>115</v>
      </c>
      <c r="I6" s="279" t="s">
        <v>126</v>
      </c>
      <c r="J6" s="279" t="s">
        <v>126</v>
      </c>
      <c r="K6" s="279" t="s">
        <v>126</v>
      </c>
      <c r="L6" s="279" t="s">
        <v>126</v>
      </c>
      <c r="M6" s="279" t="s">
        <v>126</v>
      </c>
      <c r="N6" s="96" t="s">
        <v>14</v>
      </c>
      <c r="O6" s="97" t="s">
        <v>15</v>
      </c>
    </row>
    <row r="7" spans="1:18" s="1" customFormat="1" ht="18" thickBot="1" x14ac:dyDescent="0.3">
      <c r="A7" s="98" t="s">
        <v>0</v>
      </c>
      <c r="B7" s="99"/>
      <c r="C7" s="99"/>
      <c r="D7" s="280" t="s">
        <v>67</v>
      </c>
      <c r="E7" s="280" t="s">
        <v>68</v>
      </c>
      <c r="F7" s="280" t="s">
        <v>69</v>
      </c>
      <c r="G7" s="280" t="s">
        <v>70</v>
      </c>
      <c r="H7" s="281" t="s">
        <v>16</v>
      </c>
      <c r="I7" s="280" t="s">
        <v>67</v>
      </c>
      <c r="J7" s="280" t="s">
        <v>68</v>
      </c>
      <c r="K7" s="280" t="s">
        <v>69</v>
      </c>
      <c r="L7" s="280" t="s">
        <v>70</v>
      </c>
      <c r="M7" s="281" t="s">
        <v>16</v>
      </c>
      <c r="N7" s="96" t="s">
        <v>1</v>
      </c>
      <c r="O7" s="100" t="s">
        <v>1</v>
      </c>
    </row>
    <row r="8" spans="1:18" s="163" customFormat="1" ht="15.75" thickBot="1" x14ac:dyDescent="0.3">
      <c r="A8" s="55" t="s">
        <v>12</v>
      </c>
      <c r="B8" s="56"/>
      <c r="C8" s="57"/>
      <c r="D8" s="57"/>
      <c r="E8" s="56"/>
      <c r="F8" s="56"/>
      <c r="G8" s="56"/>
      <c r="H8" s="165"/>
      <c r="I8" s="57"/>
      <c r="J8" s="56"/>
      <c r="K8" s="56"/>
      <c r="L8" s="56"/>
      <c r="M8" s="165"/>
      <c r="N8" s="57"/>
      <c r="O8" s="58"/>
    </row>
    <row r="9" spans="1:18" s="163" customFormat="1" ht="15.75" customHeight="1" x14ac:dyDescent="0.2">
      <c r="A9" s="61"/>
      <c r="B9" s="62" t="s">
        <v>106</v>
      </c>
      <c r="C9" s="127"/>
      <c r="D9" s="182"/>
      <c r="E9" s="179"/>
      <c r="F9" s="179"/>
      <c r="G9" s="179"/>
      <c r="H9" s="223"/>
      <c r="I9" s="182"/>
      <c r="J9" s="179"/>
      <c r="K9" s="179"/>
      <c r="L9" s="179"/>
      <c r="M9" s="181"/>
      <c r="N9" s="179"/>
      <c r="O9" s="181"/>
    </row>
    <row r="10" spans="1:18" s="163" customFormat="1" ht="15.75" customHeight="1" x14ac:dyDescent="0.2">
      <c r="A10" s="59"/>
      <c r="B10" s="60"/>
      <c r="C10" s="123" t="s">
        <v>20</v>
      </c>
      <c r="D10" s="184">
        <v>5364</v>
      </c>
      <c r="E10" s="224">
        <v>1570.6000000000001</v>
      </c>
      <c r="F10" s="228">
        <v>15220</v>
      </c>
      <c r="G10" s="227">
        <v>3802.5</v>
      </c>
      <c r="H10" s="228">
        <f>D10+E10+F10+G10</f>
        <v>25957.1</v>
      </c>
      <c r="I10" s="184">
        <v>5520</v>
      </c>
      <c r="J10" s="224">
        <v>1599.1000000000004</v>
      </c>
      <c r="K10" s="228">
        <f>Resident!K10</f>
        <v>15676</v>
      </c>
      <c r="L10" s="228">
        <f>Resident!L10*0.5</f>
        <v>3655</v>
      </c>
      <c r="M10" s="304">
        <f>I10+J10+K10+L10</f>
        <v>26450.1</v>
      </c>
      <c r="N10" s="228">
        <f>M10-H10</f>
        <v>493</v>
      </c>
      <c r="O10" s="185">
        <f>N10/H10</f>
        <v>1.8992876708106839E-2</v>
      </c>
      <c r="R10" s="289"/>
    </row>
    <row r="11" spans="1:18" s="163" customFormat="1" ht="15.75" customHeight="1" x14ac:dyDescent="0.2">
      <c r="A11" s="59"/>
      <c r="B11" s="60"/>
      <c r="C11" s="123" t="s">
        <v>47</v>
      </c>
      <c r="D11" s="184">
        <v>6228</v>
      </c>
      <c r="E11" s="224">
        <v>1570.6000000000001</v>
      </c>
      <c r="F11" s="228">
        <v>15220</v>
      </c>
      <c r="G11" s="227">
        <v>3802.5</v>
      </c>
      <c r="H11" s="228">
        <f>D11+E11+F11+G11</f>
        <v>26821.1</v>
      </c>
      <c r="I11" s="184">
        <v>6408</v>
      </c>
      <c r="J11" s="224">
        <v>1599.1000000000004</v>
      </c>
      <c r="K11" s="228">
        <f>Resident!K11</f>
        <v>15676</v>
      </c>
      <c r="L11" s="228">
        <f>Resident!L11*0.5</f>
        <v>3655</v>
      </c>
      <c r="M11" s="304">
        <f t="shared" ref="M11:M30" si="0">I11+J11+K11+L11</f>
        <v>27338.1</v>
      </c>
      <c r="N11" s="228">
        <f>M11-H11</f>
        <v>517</v>
      </c>
      <c r="O11" s="185">
        <f>N11/H11</f>
        <v>1.9275868625820716E-2</v>
      </c>
    </row>
    <row r="12" spans="1:18" s="163" customFormat="1" ht="15.75" customHeight="1" x14ac:dyDescent="0.2">
      <c r="A12" s="59"/>
      <c r="B12" s="60"/>
      <c r="C12" s="123" t="s">
        <v>3</v>
      </c>
      <c r="D12" s="184">
        <v>8016</v>
      </c>
      <c r="E12" s="224">
        <v>1570.6000000000001</v>
      </c>
      <c r="F12" s="228">
        <v>15220</v>
      </c>
      <c r="G12" s="227">
        <v>3802.5</v>
      </c>
      <c r="H12" s="228">
        <f>D12+E12+F12+G12</f>
        <v>28609.1</v>
      </c>
      <c r="I12" s="184">
        <v>8256</v>
      </c>
      <c r="J12" s="224">
        <v>1599.1000000000004</v>
      </c>
      <c r="K12" s="228">
        <f>Resident!K12</f>
        <v>15676</v>
      </c>
      <c r="L12" s="228">
        <f>Resident!L12*0.5</f>
        <v>3655</v>
      </c>
      <c r="M12" s="304">
        <f t="shared" si="0"/>
        <v>29186.1</v>
      </c>
      <c r="N12" s="228">
        <f>M12-H12</f>
        <v>577</v>
      </c>
      <c r="O12" s="185">
        <f>N12/H12</f>
        <v>2.0168407954112504E-2</v>
      </c>
    </row>
    <row r="13" spans="1:18" s="163" customFormat="1" ht="15.75" customHeight="1" x14ac:dyDescent="0.2">
      <c r="A13" s="59"/>
      <c r="B13" s="60"/>
      <c r="C13" s="123" t="s">
        <v>4</v>
      </c>
      <c r="D13" s="184">
        <v>7092</v>
      </c>
      <c r="E13" s="224">
        <v>1570.6000000000001</v>
      </c>
      <c r="F13" s="228">
        <v>15220</v>
      </c>
      <c r="G13" s="227">
        <v>3802.5</v>
      </c>
      <c r="H13" s="228">
        <f>D13+E13+F13+G13</f>
        <v>27685.1</v>
      </c>
      <c r="I13" s="184">
        <v>7296</v>
      </c>
      <c r="J13" s="224">
        <v>1599.1000000000004</v>
      </c>
      <c r="K13" s="228">
        <f>Resident!K13</f>
        <v>15676</v>
      </c>
      <c r="L13" s="228">
        <f>Resident!L13*0.5</f>
        <v>3655</v>
      </c>
      <c r="M13" s="304">
        <f t="shared" si="0"/>
        <v>28226.1</v>
      </c>
      <c r="N13" s="228">
        <f>M13-H13</f>
        <v>541</v>
      </c>
      <c r="O13" s="185">
        <f>N13/H13</f>
        <v>1.9541197250506591E-2</v>
      </c>
    </row>
    <row r="14" spans="1:18" s="163" customFormat="1" ht="15.75" customHeight="1" x14ac:dyDescent="0.2">
      <c r="A14" s="68"/>
      <c r="B14" s="69"/>
      <c r="C14" s="282" t="s">
        <v>46</v>
      </c>
      <c r="D14" s="145">
        <v>5544</v>
      </c>
      <c r="E14" s="225">
        <v>1570.6000000000001</v>
      </c>
      <c r="F14" s="225">
        <v>15220</v>
      </c>
      <c r="G14" s="248">
        <v>3802.5</v>
      </c>
      <c r="H14" s="171">
        <f>D14+E14+F14+G14</f>
        <v>26137.1</v>
      </c>
      <c r="I14" s="145">
        <v>5700</v>
      </c>
      <c r="J14" s="225">
        <v>1599.1000000000004</v>
      </c>
      <c r="K14" s="228">
        <f>Resident!K14</f>
        <v>15676</v>
      </c>
      <c r="L14" s="171">
        <f>Resident!L14*0.5</f>
        <v>3655</v>
      </c>
      <c r="M14" s="305">
        <f t="shared" si="0"/>
        <v>26630.1</v>
      </c>
      <c r="N14" s="171">
        <f>M14-H14</f>
        <v>493</v>
      </c>
      <c r="O14" s="189">
        <f>N14/H14</f>
        <v>1.8862077277127149E-2</v>
      </c>
    </row>
    <row r="15" spans="1:18" s="163" customFormat="1" ht="15.75" customHeight="1" x14ac:dyDescent="0.2">
      <c r="A15" s="75"/>
      <c r="B15" s="76" t="s">
        <v>5</v>
      </c>
      <c r="C15" s="126"/>
      <c r="D15" s="184"/>
      <c r="E15" s="224"/>
      <c r="F15" s="228"/>
      <c r="G15" s="227"/>
      <c r="H15" s="228"/>
      <c r="I15" s="184"/>
      <c r="J15" s="224"/>
      <c r="K15" s="236"/>
      <c r="L15" s="228"/>
      <c r="M15" s="304"/>
      <c r="N15" s="228"/>
      <c r="O15" s="185"/>
    </row>
    <row r="16" spans="1:18" s="163" customFormat="1" ht="15.75" customHeight="1" x14ac:dyDescent="0.2">
      <c r="A16" s="59"/>
      <c r="B16" s="60"/>
      <c r="C16" s="123" t="s">
        <v>20</v>
      </c>
      <c r="D16" s="184">
        <v>5913</v>
      </c>
      <c r="E16" s="224">
        <v>1528.6000000000001</v>
      </c>
      <c r="F16" s="228">
        <v>11439</v>
      </c>
      <c r="G16" s="227">
        <v>3802.5</v>
      </c>
      <c r="H16" s="228">
        <f t="shared" ref="H16:H30" si="1">D16+E16+F16+G16</f>
        <v>22683.1</v>
      </c>
      <c r="I16" s="184">
        <v>6084</v>
      </c>
      <c r="J16" s="224">
        <v>1565.3400000000001</v>
      </c>
      <c r="K16" s="228">
        <f>Resident!K16</f>
        <v>11844</v>
      </c>
      <c r="L16" s="228">
        <f>Resident!L16*0.5</f>
        <v>3655</v>
      </c>
      <c r="M16" s="304">
        <f t="shared" si="0"/>
        <v>23148.34</v>
      </c>
      <c r="N16" s="228">
        <f t="shared" ref="N16:N23" si="2">M16-H16</f>
        <v>465.2400000000016</v>
      </c>
      <c r="O16" s="185">
        <f t="shared" ref="O16:O31" si="3">N16/H16</f>
        <v>2.0510424060203484E-2</v>
      </c>
    </row>
    <row r="17" spans="1:19" s="163" customFormat="1" ht="15.75" customHeight="1" x14ac:dyDescent="0.2">
      <c r="A17" s="59"/>
      <c r="B17" s="60"/>
      <c r="C17" s="125" t="s">
        <v>47</v>
      </c>
      <c r="D17" s="184">
        <v>6750</v>
      </c>
      <c r="E17" s="224">
        <v>1528.6000000000001</v>
      </c>
      <c r="F17" s="228">
        <v>11439</v>
      </c>
      <c r="G17" s="227">
        <v>3802.5</v>
      </c>
      <c r="H17" s="228">
        <f t="shared" si="1"/>
        <v>23520.1</v>
      </c>
      <c r="I17" s="184">
        <v>6948</v>
      </c>
      <c r="J17" s="224">
        <v>1565.3400000000001</v>
      </c>
      <c r="K17" s="228">
        <f>Resident!K17</f>
        <v>11844</v>
      </c>
      <c r="L17" s="228">
        <f>Resident!L17*0.5</f>
        <v>3655</v>
      </c>
      <c r="M17" s="304">
        <f t="shared" si="0"/>
        <v>24012.34</v>
      </c>
      <c r="N17" s="228">
        <f t="shared" si="2"/>
        <v>492.2400000000016</v>
      </c>
      <c r="O17" s="185">
        <f t="shared" si="3"/>
        <v>2.092848244692844E-2</v>
      </c>
      <c r="R17" s="289"/>
      <c r="S17" s="289"/>
    </row>
    <row r="18" spans="1:19" s="163" customFormat="1" ht="15.75" customHeight="1" x14ac:dyDescent="0.2">
      <c r="A18" s="59"/>
      <c r="B18" s="60"/>
      <c r="C18" s="125" t="s">
        <v>93</v>
      </c>
      <c r="D18" s="184">
        <v>8586</v>
      </c>
      <c r="E18" s="224">
        <v>1528.6000000000001</v>
      </c>
      <c r="F18" s="228">
        <v>11439</v>
      </c>
      <c r="G18" s="227">
        <v>3802.5</v>
      </c>
      <c r="H18" s="228">
        <f t="shared" si="1"/>
        <v>25356.1</v>
      </c>
      <c r="I18" s="184">
        <v>8586</v>
      </c>
      <c r="J18" s="224">
        <v>1565.3400000000001</v>
      </c>
      <c r="K18" s="228">
        <f>Resident!K18</f>
        <v>11844</v>
      </c>
      <c r="L18" s="228">
        <f>Resident!L18*0.5</f>
        <v>3655</v>
      </c>
      <c r="M18" s="304">
        <f t="shared" si="0"/>
        <v>25650.34</v>
      </c>
      <c r="N18" s="228">
        <f t="shared" si="2"/>
        <v>294.2400000000016</v>
      </c>
      <c r="O18" s="185">
        <f>N18/H18</f>
        <v>1.1604308233521781E-2</v>
      </c>
      <c r="R18" s="289"/>
    </row>
    <row r="19" spans="1:19" s="163" customFormat="1" ht="15.75" customHeight="1" x14ac:dyDescent="0.2">
      <c r="A19" s="59"/>
      <c r="B19" s="60"/>
      <c r="C19" s="125" t="s">
        <v>49</v>
      </c>
      <c r="D19" s="184">
        <v>9477</v>
      </c>
      <c r="E19" s="224">
        <v>1528.6000000000001</v>
      </c>
      <c r="F19" s="228">
        <v>11439</v>
      </c>
      <c r="G19" s="227">
        <v>3802.5</v>
      </c>
      <c r="H19" s="228">
        <f t="shared" si="1"/>
        <v>26247.1</v>
      </c>
      <c r="I19" s="184">
        <v>9477</v>
      </c>
      <c r="J19" s="224">
        <v>1565.3400000000001</v>
      </c>
      <c r="K19" s="228">
        <f>Resident!K19</f>
        <v>11844</v>
      </c>
      <c r="L19" s="228">
        <f>Resident!L19*0.5</f>
        <v>3655</v>
      </c>
      <c r="M19" s="304">
        <f t="shared" si="0"/>
        <v>26541.34</v>
      </c>
      <c r="N19" s="228">
        <f t="shared" si="2"/>
        <v>294.2400000000016</v>
      </c>
      <c r="O19" s="185">
        <f>N19/H19</f>
        <v>1.1210381337366857E-2</v>
      </c>
    </row>
    <row r="20" spans="1:19" s="163" customFormat="1" ht="15.75" customHeight="1" x14ac:dyDescent="0.2">
      <c r="A20" s="59"/>
      <c r="B20" s="60"/>
      <c r="C20" s="125" t="s">
        <v>50</v>
      </c>
      <c r="D20" s="184">
        <v>8433</v>
      </c>
      <c r="E20" s="224">
        <v>1528.6000000000001</v>
      </c>
      <c r="F20" s="228">
        <v>11439</v>
      </c>
      <c r="G20" s="227">
        <v>3802.5</v>
      </c>
      <c r="H20" s="228">
        <f t="shared" si="1"/>
        <v>25203.1</v>
      </c>
      <c r="I20" s="184">
        <v>8685</v>
      </c>
      <c r="J20" s="224">
        <v>1565.3400000000001</v>
      </c>
      <c r="K20" s="228">
        <f>Resident!K20</f>
        <v>11844</v>
      </c>
      <c r="L20" s="228">
        <f>Resident!L20*0.5</f>
        <v>3655</v>
      </c>
      <c r="M20" s="304">
        <f t="shared" si="0"/>
        <v>25749.34</v>
      </c>
      <c r="N20" s="228">
        <f t="shared" si="2"/>
        <v>546.2400000000016</v>
      </c>
      <c r="O20" s="185">
        <f>N20/H20</f>
        <v>2.1673524288678837E-2</v>
      </c>
    </row>
    <row r="21" spans="1:19" s="163" customFormat="1" ht="15.75" customHeight="1" x14ac:dyDescent="0.2">
      <c r="A21" s="59"/>
      <c r="B21" s="60"/>
      <c r="C21" s="123" t="s">
        <v>90</v>
      </c>
      <c r="D21" s="184">
        <v>7686</v>
      </c>
      <c r="E21" s="224">
        <v>1528.6000000000001</v>
      </c>
      <c r="F21" s="228">
        <v>11439</v>
      </c>
      <c r="G21" s="227">
        <v>3802.5</v>
      </c>
      <c r="H21" s="228">
        <f t="shared" si="1"/>
        <v>24456.1</v>
      </c>
      <c r="I21" s="184">
        <v>7911</v>
      </c>
      <c r="J21" s="224">
        <v>1565.3400000000001</v>
      </c>
      <c r="K21" s="228">
        <f>Resident!K21</f>
        <v>11844</v>
      </c>
      <c r="L21" s="228">
        <f>Resident!L21*0.5</f>
        <v>3655</v>
      </c>
      <c r="M21" s="304">
        <f t="shared" si="0"/>
        <v>24975.34</v>
      </c>
      <c r="N21" s="228">
        <f t="shared" si="2"/>
        <v>519.2400000000016</v>
      </c>
      <c r="O21" s="185">
        <f>N21/H21</f>
        <v>2.1231512792309552E-2</v>
      </c>
    </row>
    <row r="22" spans="1:19" s="163" customFormat="1" ht="15.75" customHeight="1" x14ac:dyDescent="0.2">
      <c r="A22" s="59"/>
      <c r="B22" s="60"/>
      <c r="C22" s="125" t="s">
        <v>94</v>
      </c>
      <c r="D22" s="184">
        <v>10026</v>
      </c>
      <c r="E22" s="224">
        <v>1528.6000000000001</v>
      </c>
      <c r="F22" s="228">
        <v>11439</v>
      </c>
      <c r="G22" s="227">
        <v>3802.5</v>
      </c>
      <c r="H22" s="228">
        <f t="shared" si="1"/>
        <v>26796.1</v>
      </c>
      <c r="I22" s="184">
        <v>10323</v>
      </c>
      <c r="J22" s="224">
        <v>1565.3400000000001</v>
      </c>
      <c r="K22" s="228">
        <f>Resident!K22</f>
        <v>11844</v>
      </c>
      <c r="L22" s="228">
        <f>Resident!L22*0.5</f>
        <v>3655</v>
      </c>
      <c r="M22" s="304">
        <f t="shared" si="0"/>
        <v>27387.34</v>
      </c>
      <c r="N22" s="228">
        <f t="shared" si="2"/>
        <v>591.2400000000016</v>
      </c>
      <c r="O22" s="185">
        <f>N22/H22</f>
        <v>2.2064404894742207E-2</v>
      </c>
    </row>
    <row r="23" spans="1:19" s="163" customFormat="1" ht="15.75" customHeight="1" x14ac:dyDescent="0.2">
      <c r="A23" s="59"/>
      <c r="B23" s="60"/>
      <c r="C23" s="123" t="s">
        <v>51</v>
      </c>
      <c r="D23" s="184">
        <v>14859</v>
      </c>
      <c r="E23" s="224">
        <v>1528.6000000000001</v>
      </c>
      <c r="F23" s="228">
        <v>11439</v>
      </c>
      <c r="G23" s="227">
        <v>3802.5</v>
      </c>
      <c r="H23" s="228">
        <f t="shared" si="1"/>
        <v>31629.1</v>
      </c>
      <c r="I23" s="184">
        <v>15300</v>
      </c>
      <c r="J23" s="224">
        <v>1565.3400000000001</v>
      </c>
      <c r="K23" s="228">
        <f>Resident!K23</f>
        <v>11844</v>
      </c>
      <c r="L23" s="228">
        <f>Resident!L23*0.5</f>
        <v>3655</v>
      </c>
      <c r="M23" s="304">
        <f t="shared" si="0"/>
        <v>32364.34</v>
      </c>
      <c r="N23" s="228">
        <f t="shared" si="2"/>
        <v>735.2400000000016</v>
      </c>
      <c r="O23" s="185">
        <f t="shared" si="3"/>
        <v>2.3245681982731144E-2</v>
      </c>
    </row>
    <row r="24" spans="1:19" s="163" customFormat="1" ht="15.75" customHeight="1" x14ac:dyDescent="0.2">
      <c r="A24" s="59"/>
      <c r="B24" s="60"/>
      <c r="C24" s="125" t="s">
        <v>88</v>
      </c>
      <c r="D24" s="184">
        <v>10377</v>
      </c>
      <c r="E24" s="224">
        <v>1528.6000000000001</v>
      </c>
      <c r="F24" s="228">
        <v>11439</v>
      </c>
      <c r="G24" s="227">
        <v>3802.5</v>
      </c>
      <c r="H24" s="228">
        <f t="shared" si="1"/>
        <v>27147.1</v>
      </c>
      <c r="I24" s="184">
        <v>10683</v>
      </c>
      <c r="J24" s="224">
        <v>1565.3400000000001</v>
      </c>
      <c r="K24" s="228">
        <f>Resident!K24</f>
        <v>11844</v>
      </c>
      <c r="L24" s="228">
        <f>Resident!L24*0.5</f>
        <v>3655</v>
      </c>
      <c r="M24" s="304">
        <f t="shared" si="0"/>
        <v>27747.34</v>
      </c>
      <c r="N24" s="228">
        <f t="shared" ref="N24:N29" si="4">M24-H24</f>
        <v>600.2400000000016</v>
      </c>
      <c r="O24" s="185">
        <f t="shared" si="3"/>
        <v>2.2110649019600682E-2</v>
      </c>
    </row>
    <row r="25" spans="1:19" s="163" customFormat="1" ht="15.75" customHeight="1" x14ac:dyDescent="0.2">
      <c r="A25" s="59"/>
      <c r="B25" s="60"/>
      <c r="C25" s="125" t="s">
        <v>89</v>
      </c>
      <c r="D25" s="184">
        <v>9549</v>
      </c>
      <c r="E25" s="224">
        <v>1528.6000000000001</v>
      </c>
      <c r="F25" s="228">
        <v>11439</v>
      </c>
      <c r="G25" s="227">
        <v>3802.5</v>
      </c>
      <c r="H25" s="228">
        <f t="shared" si="1"/>
        <v>26319.1</v>
      </c>
      <c r="I25" s="184">
        <v>9828</v>
      </c>
      <c r="J25" s="224">
        <v>1565.3400000000001</v>
      </c>
      <c r="K25" s="228">
        <f>Resident!K25</f>
        <v>11844</v>
      </c>
      <c r="L25" s="228">
        <f>Resident!L25*0.5</f>
        <v>3655</v>
      </c>
      <c r="M25" s="304">
        <f t="shared" si="0"/>
        <v>26892.34</v>
      </c>
      <c r="N25" s="228">
        <f t="shared" si="4"/>
        <v>573.2400000000016</v>
      </c>
      <c r="O25" s="185">
        <f t="shared" si="3"/>
        <v>2.1780380028192516E-2</v>
      </c>
    </row>
    <row r="26" spans="1:19" s="163" customFormat="1" ht="15.75" customHeight="1" x14ac:dyDescent="0.2">
      <c r="A26" s="59"/>
      <c r="B26" s="60"/>
      <c r="C26" s="125" t="s">
        <v>79</v>
      </c>
      <c r="D26" s="184">
        <v>8343</v>
      </c>
      <c r="E26" s="224">
        <v>1528.6000000000001</v>
      </c>
      <c r="F26" s="228">
        <v>11439</v>
      </c>
      <c r="G26" s="227">
        <v>3802.5</v>
      </c>
      <c r="H26" s="228">
        <f t="shared" si="1"/>
        <v>25113.1</v>
      </c>
      <c r="I26" s="184">
        <v>8586</v>
      </c>
      <c r="J26" s="224">
        <v>1565.3400000000001</v>
      </c>
      <c r="K26" s="228">
        <f>Resident!K26</f>
        <v>11844</v>
      </c>
      <c r="L26" s="228">
        <f>Resident!L26*0.5</f>
        <v>3655</v>
      </c>
      <c r="M26" s="304">
        <f t="shared" si="0"/>
        <v>25650.34</v>
      </c>
      <c r="N26" s="228">
        <f t="shared" si="4"/>
        <v>537.2400000000016</v>
      </c>
      <c r="O26" s="185">
        <f t="shared" si="3"/>
        <v>2.1392818887353678E-2</v>
      </c>
    </row>
    <row r="27" spans="1:19" s="163" customFormat="1" ht="15.75" customHeight="1" x14ac:dyDescent="0.2">
      <c r="A27" s="59"/>
      <c r="B27" s="60"/>
      <c r="C27" s="125" t="s">
        <v>109</v>
      </c>
      <c r="D27" s="184">
        <v>9018</v>
      </c>
      <c r="E27" s="224">
        <v>1528.6000000000001</v>
      </c>
      <c r="F27" s="228">
        <v>11439</v>
      </c>
      <c r="G27" s="227">
        <v>3802.5</v>
      </c>
      <c r="H27" s="228">
        <f t="shared" si="1"/>
        <v>25788.1</v>
      </c>
      <c r="I27" s="184">
        <v>9288</v>
      </c>
      <c r="J27" s="224">
        <v>1565.3400000000001</v>
      </c>
      <c r="K27" s="228">
        <f>Resident!K27</f>
        <v>11844</v>
      </c>
      <c r="L27" s="228">
        <f>Resident!L27*0.5</f>
        <v>3655</v>
      </c>
      <c r="M27" s="304">
        <f t="shared" si="0"/>
        <v>26352.34</v>
      </c>
      <c r="N27" s="228">
        <f t="shared" si="4"/>
        <v>564.2400000000016</v>
      </c>
      <c r="O27" s="185">
        <f t="shared" si="3"/>
        <v>2.187985931495541E-2</v>
      </c>
    </row>
    <row r="28" spans="1:19" s="163" customFormat="1" ht="15.75" customHeight="1" x14ac:dyDescent="0.2">
      <c r="A28" s="59"/>
      <c r="B28" s="60"/>
      <c r="C28" s="125" t="s">
        <v>86</v>
      </c>
      <c r="D28" s="184">
        <v>10026</v>
      </c>
      <c r="E28" s="224">
        <v>1528.6000000000001</v>
      </c>
      <c r="F28" s="228">
        <v>11439</v>
      </c>
      <c r="G28" s="227">
        <v>3802.5</v>
      </c>
      <c r="H28" s="228">
        <f t="shared" si="1"/>
        <v>26796.1</v>
      </c>
      <c r="I28" s="184">
        <v>10323</v>
      </c>
      <c r="J28" s="224">
        <v>1565.3400000000001</v>
      </c>
      <c r="K28" s="228">
        <f>Resident!K28</f>
        <v>11844</v>
      </c>
      <c r="L28" s="228">
        <f>Resident!L28*0.5</f>
        <v>3655</v>
      </c>
      <c r="M28" s="304">
        <f t="shared" si="0"/>
        <v>27387.34</v>
      </c>
      <c r="N28" s="228">
        <f t="shared" si="4"/>
        <v>591.2400000000016</v>
      </c>
      <c r="O28" s="185">
        <f t="shared" si="3"/>
        <v>2.2064404894742207E-2</v>
      </c>
    </row>
    <row r="29" spans="1:19" s="163" customFormat="1" ht="15.75" customHeight="1" x14ac:dyDescent="0.2">
      <c r="A29" s="59"/>
      <c r="B29" s="60"/>
      <c r="C29" s="125" t="s">
        <v>87</v>
      </c>
      <c r="D29" s="184">
        <v>10026</v>
      </c>
      <c r="E29" s="224">
        <v>1528.6000000000001</v>
      </c>
      <c r="F29" s="228">
        <v>11439</v>
      </c>
      <c r="G29" s="227">
        <v>3802.5</v>
      </c>
      <c r="H29" s="228">
        <f t="shared" si="1"/>
        <v>26796.1</v>
      </c>
      <c r="I29" s="184">
        <v>10323</v>
      </c>
      <c r="J29" s="224">
        <v>1565.3400000000001</v>
      </c>
      <c r="K29" s="228">
        <f>Resident!K29</f>
        <v>11844</v>
      </c>
      <c r="L29" s="228">
        <f>Resident!L29*0.5</f>
        <v>3655</v>
      </c>
      <c r="M29" s="304">
        <f t="shared" si="0"/>
        <v>27387.34</v>
      </c>
      <c r="N29" s="228">
        <f t="shared" si="4"/>
        <v>591.2400000000016</v>
      </c>
      <c r="O29" s="185">
        <f t="shared" si="3"/>
        <v>2.2064404894742207E-2</v>
      </c>
    </row>
    <row r="30" spans="1:19" s="163" customFormat="1" ht="15.75" customHeight="1" x14ac:dyDescent="0.2">
      <c r="A30" s="59"/>
      <c r="B30" s="60"/>
      <c r="C30" s="125" t="s">
        <v>80</v>
      </c>
      <c r="D30" s="184">
        <v>9477</v>
      </c>
      <c r="E30" s="224">
        <v>1528.6000000000001</v>
      </c>
      <c r="F30" s="228">
        <v>11439</v>
      </c>
      <c r="G30" s="227">
        <v>3802.5</v>
      </c>
      <c r="H30" s="228">
        <f t="shared" si="1"/>
        <v>26247.1</v>
      </c>
      <c r="I30" s="184">
        <v>9756</v>
      </c>
      <c r="J30" s="224">
        <v>1565.3400000000001</v>
      </c>
      <c r="K30" s="228">
        <f>Resident!K30</f>
        <v>11844</v>
      </c>
      <c r="L30" s="228">
        <f>Resident!L30*0.5</f>
        <v>3655</v>
      </c>
      <c r="M30" s="304">
        <f t="shared" si="0"/>
        <v>26820.34</v>
      </c>
      <c r="N30" s="228">
        <f>M30-H30</f>
        <v>573.2400000000016</v>
      </c>
      <c r="O30" s="185">
        <f t="shared" si="3"/>
        <v>2.1840127099755843E-2</v>
      </c>
    </row>
    <row r="31" spans="1:19" s="163" customFormat="1" ht="15.75" customHeight="1" x14ac:dyDescent="0.2">
      <c r="A31" s="59"/>
      <c r="B31" s="60"/>
      <c r="C31" s="125" t="s">
        <v>114</v>
      </c>
      <c r="D31" s="184">
        <v>6003</v>
      </c>
      <c r="E31" s="224">
        <v>0</v>
      </c>
      <c r="F31" s="177" t="s">
        <v>35</v>
      </c>
      <c r="G31" s="177" t="s">
        <v>35</v>
      </c>
      <c r="H31" s="228">
        <f>D31+E31</f>
        <v>6003</v>
      </c>
      <c r="I31" s="184">
        <v>6003</v>
      </c>
      <c r="J31" s="224"/>
      <c r="K31" s="177" t="str">
        <f>Resident!K31</f>
        <v>N/A</v>
      </c>
      <c r="L31" s="177" t="s">
        <v>35</v>
      </c>
      <c r="M31" s="304">
        <f>I31+J31</f>
        <v>6003</v>
      </c>
      <c r="N31" s="228">
        <f>M31-H31</f>
        <v>0</v>
      </c>
      <c r="O31" s="185">
        <f t="shared" si="3"/>
        <v>0</v>
      </c>
    </row>
    <row r="32" spans="1:19" s="163" customFormat="1" ht="15.75" customHeight="1" x14ac:dyDescent="0.2">
      <c r="A32" s="59"/>
      <c r="B32" s="60"/>
      <c r="C32" s="190" t="s">
        <v>127</v>
      </c>
      <c r="D32" s="135" t="s">
        <v>35</v>
      </c>
      <c r="E32" s="310" t="s">
        <v>35</v>
      </c>
      <c r="F32" s="177" t="s">
        <v>35</v>
      </c>
      <c r="G32" s="177" t="s">
        <v>35</v>
      </c>
      <c r="H32" s="177" t="s">
        <v>35</v>
      </c>
      <c r="I32" s="184">
        <v>4374</v>
      </c>
      <c r="J32" s="224">
        <v>114</v>
      </c>
      <c r="K32" s="228">
        <f>Resident!K32</f>
        <v>11844</v>
      </c>
      <c r="L32" s="228">
        <f>Resident!L32*0.5</f>
        <v>3655</v>
      </c>
      <c r="M32" s="304">
        <f t="shared" ref="M32:M35" si="5">I32+J32+K32+L32</f>
        <v>19987</v>
      </c>
      <c r="N32" s="177" t="s">
        <v>35</v>
      </c>
      <c r="O32" s="286" t="s">
        <v>35</v>
      </c>
    </row>
    <row r="33" spans="1:15" s="163" customFormat="1" ht="15.75" customHeight="1" x14ac:dyDescent="0.2">
      <c r="A33" s="59"/>
      <c r="B33" s="60"/>
      <c r="C33" s="190" t="s">
        <v>128</v>
      </c>
      <c r="D33" s="135" t="s">
        <v>35</v>
      </c>
      <c r="E33" s="310" t="s">
        <v>35</v>
      </c>
      <c r="F33" s="177" t="s">
        <v>35</v>
      </c>
      <c r="G33" s="177" t="s">
        <v>35</v>
      </c>
      <c r="H33" s="177" t="s">
        <v>35</v>
      </c>
      <c r="I33" s="184">
        <v>6525</v>
      </c>
      <c r="J33" s="224">
        <v>114</v>
      </c>
      <c r="K33" s="228">
        <f>Resident!K33</f>
        <v>11844</v>
      </c>
      <c r="L33" s="228">
        <f>Resident!L33*0.5</f>
        <v>3655</v>
      </c>
      <c r="M33" s="304">
        <f t="shared" si="5"/>
        <v>22138</v>
      </c>
      <c r="N33" s="177" t="s">
        <v>35</v>
      </c>
      <c r="O33" s="286" t="s">
        <v>35</v>
      </c>
    </row>
    <row r="34" spans="1:15" s="163" customFormat="1" ht="15.75" customHeight="1" x14ac:dyDescent="0.2">
      <c r="A34" s="59"/>
      <c r="B34" s="60"/>
      <c r="C34" s="190" t="s">
        <v>129</v>
      </c>
      <c r="D34" s="135" t="s">
        <v>35</v>
      </c>
      <c r="E34" s="310" t="s">
        <v>35</v>
      </c>
      <c r="F34" s="177" t="s">
        <v>35</v>
      </c>
      <c r="G34" s="177" t="s">
        <v>35</v>
      </c>
      <c r="H34" s="177" t="s">
        <v>35</v>
      </c>
      <c r="I34" s="184">
        <v>10026</v>
      </c>
      <c r="J34" s="224">
        <v>114</v>
      </c>
      <c r="K34" s="228">
        <f>Resident!K34</f>
        <v>11844</v>
      </c>
      <c r="L34" s="228">
        <f>Resident!L34*0.5</f>
        <v>3655</v>
      </c>
      <c r="M34" s="304">
        <f t="shared" si="5"/>
        <v>25639</v>
      </c>
      <c r="N34" s="177" t="s">
        <v>35</v>
      </c>
      <c r="O34" s="286" t="s">
        <v>35</v>
      </c>
    </row>
    <row r="35" spans="1:15" s="163" customFormat="1" ht="15.75" customHeight="1" thickBot="1" x14ac:dyDescent="0.25">
      <c r="A35" s="77"/>
      <c r="B35" s="78"/>
      <c r="C35" s="262" t="s">
        <v>130</v>
      </c>
      <c r="D35" s="135" t="s">
        <v>35</v>
      </c>
      <c r="E35" s="310" t="s">
        <v>35</v>
      </c>
      <c r="F35" s="177" t="s">
        <v>35</v>
      </c>
      <c r="G35" s="177" t="s">
        <v>35</v>
      </c>
      <c r="H35" s="177" t="s">
        <v>35</v>
      </c>
      <c r="I35" s="192">
        <v>6525</v>
      </c>
      <c r="J35" s="306">
        <v>114</v>
      </c>
      <c r="K35" s="241">
        <f>Resident!K35</f>
        <v>11844</v>
      </c>
      <c r="L35" s="241">
        <f>Resident!L35*0.5</f>
        <v>3655</v>
      </c>
      <c r="M35" s="307">
        <f t="shared" si="5"/>
        <v>22138</v>
      </c>
      <c r="N35" s="177" t="s">
        <v>35</v>
      </c>
      <c r="O35" s="286" t="s">
        <v>35</v>
      </c>
    </row>
    <row r="36" spans="1:15" s="163" customFormat="1" ht="15.75" thickBot="1" x14ac:dyDescent="0.3">
      <c r="A36" s="55" t="s">
        <v>6</v>
      </c>
      <c r="B36" s="56"/>
      <c r="C36" s="56"/>
      <c r="D36" s="197"/>
      <c r="E36" s="226"/>
      <c r="F36" s="249"/>
      <c r="G36" s="226"/>
      <c r="H36" s="226"/>
      <c r="I36" s="197"/>
      <c r="J36" s="226"/>
      <c r="K36" s="249"/>
      <c r="L36" s="232"/>
      <c r="M36" s="226"/>
      <c r="N36" s="197"/>
      <c r="O36" s="198"/>
    </row>
    <row r="37" spans="1:15" s="163" customFormat="1" ht="15.75" customHeight="1" x14ac:dyDescent="0.2">
      <c r="A37" s="59"/>
      <c r="B37" s="60" t="s">
        <v>2</v>
      </c>
      <c r="C37" s="60"/>
      <c r="D37" s="202"/>
      <c r="E37" s="227"/>
      <c r="F37" s="250"/>
      <c r="G37" s="180"/>
      <c r="H37" s="227"/>
      <c r="I37" s="202"/>
      <c r="J37" s="227"/>
      <c r="K37" s="250"/>
      <c r="L37" s="232"/>
      <c r="M37" s="227"/>
      <c r="N37" s="202"/>
      <c r="O37" s="203"/>
    </row>
    <row r="38" spans="1:15" s="163" customFormat="1" ht="15.75" customHeight="1" x14ac:dyDescent="0.2">
      <c r="A38" s="59"/>
      <c r="B38" s="60"/>
      <c r="C38" s="60" t="s">
        <v>25</v>
      </c>
      <c r="D38" s="184">
        <v>3540</v>
      </c>
      <c r="E38" s="228">
        <v>1115.8</v>
      </c>
      <c r="F38" s="228">
        <f>Resident!F38</f>
        <v>12358</v>
      </c>
      <c r="G38" s="228">
        <v>3802.5</v>
      </c>
      <c r="H38" s="228">
        <f>D38+E38+F38+G38</f>
        <v>20816.3</v>
      </c>
      <c r="I38" s="184">
        <v>3646</v>
      </c>
      <c r="J38" s="228">
        <v>1120.96</v>
      </c>
      <c r="K38" s="228">
        <f>Resident!K38</f>
        <v>12678</v>
      </c>
      <c r="L38" s="228">
        <f>Resident!L38*0.5</f>
        <v>3655</v>
      </c>
      <c r="M38" s="228">
        <f t="shared" ref="M38:M46" si="6">I38+J38+K38+L38</f>
        <v>21099.96</v>
      </c>
      <c r="N38" s="184">
        <f>M38-H38</f>
        <v>283.65999999999985</v>
      </c>
      <c r="O38" s="185">
        <f>N38/H38</f>
        <v>1.362682128908595E-2</v>
      </c>
    </row>
    <row r="39" spans="1:15" s="163" customFormat="1" ht="15.75" customHeight="1" x14ac:dyDescent="0.2">
      <c r="A39" s="59"/>
      <c r="B39" s="60"/>
      <c r="C39" s="60" t="s">
        <v>52</v>
      </c>
      <c r="D39" s="184">
        <v>3852</v>
      </c>
      <c r="E39" s="228">
        <v>1115.8</v>
      </c>
      <c r="F39" s="341">
        <f>Resident!F39</f>
        <v>12358</v>
      </c>
      <c r="G39" s="228">
        <v>3802.5</v>
      </c>
      <c r="H39" s="228">
        <f>D39+E39+F39+G39</f>
        <v>21128.3</v>
      </c>
      <c r="I39" s="184">
        <v>3968</v>
      </c>
      <c r="J39" s="228">
        <v>1120.96</v>
      </c>
      <c r="K39" s="228">
        <f>Resident!K39</f>
        <v>12678</v>
      </c>
      <c r="L39" s="228">
        <f>Resident!L39*0.5</f>
        <v>3655</v>
      </c>
      <c r="M39" s="228">
        <f t="shared" si="6"/>
        <v>21421.96</v>
      </c>
      <c r="N39" s="184">
        <f>M39-H39</f>
        <v>293.65999999999985</v>
      </c>
      <c r="O39" s="185">
        <f>N39/H39</f>
        <v>1.3898893900597771E-2</v>
      </c>
    </row>
    <row r="40" spans="1:15" s="163" customFormat="1" ht="15.75" customHeight="1" x14ac:dyDescent="0.2">
      <c r="A40" s="59"/>
      <c r="B40" s="60"/>
      <c r="C40" s="60" t="s">
        <v>22</v>
      </c>
      <c r="D40" s="184">
        <v>4392</v>
      </c>
      <c r="E40" s="228">
        <v>1115.8</v>
      </c>
      <c r="F40" s="341">
        <f>Resident!F40</f>
        <v>12358</v>
      </c>
      <c r="G40" s="228">
        <v>3802.5</v>
      </c>
      <c r="H40" s="228">
        <f>D40+E40+F40+G40</f>
        <v>21668.3</v>
      </c>
      <c r="I40" s="184">
        <v>4524</v>
      </c>
      <c r="J40" s="228">
        <v>1120.96</v>
      </c>
      <c r="K40" s="228">
        <f>Resident!K40</f>
        <v>12678</v>
      </c>
      <c r="L40" s="228">
        <f>Resident!L40*0.5</f>
        <v>3655</v>
      </c>
      <c r="M40" s="228">
        <f t="shared" si="6"/>
        <v>21977.96</v>
      </c>
      <c r="N40" s="184">
        <f>M40-H40</f>
        <v>309.65999999999985</v>
      </c>
      <c r="O40" s="185">
        <f>N40/H40</f>
        <v>1.4290922684289947E-2</v>
      </c>
    </row>
    <row r="41" spans="1:15" s="163" customFormat="1" ht="15.75" customHeight="1" x14ac:dyDescent="0.2">
      <c r="A41" s="59"/>
      <c r="B41" s="60"/>
      <c r="C41" s="60" t="s">
        <v>18</v>
      </c>
      <c r="D41" s="145">
        <v>4788</v>
      </c>
      <c r="E41" s="171">
        <v>1115.8</v>
      </c>
      <c r="F41" s="341">
        <f>Resident!F41</f>
        <v>12358</v>
      </c>
      <c r="G41" s="171">
        <v>3802.5</v>
      </c>
      <c r="H41" s="171">
        <f>D41+E41+F41+G41</f>
        <v>22064.3</v>
      </c>
      <c r="I41" s="145">
        <v>4932</v>
      </c>
      <c r="J41" s="171">
        <v>1120.96</v>
      </c>
      <c r="K41" s="228">
        <f>Resident!K41</f>
        <v>12678</v>
      </c>
      <c r="L41" s="228">
        <f>Resident!L41*0.5</f>
        <v>3655</v>
      </c>
      <c r="M41" s="171">
        <f t="shared" si="6"/>
        <v>22385.96</v>
      </c>
      <c r="N41" s="145">
        <f>M41-H41</f>
        <v>321.65999999999985</v>
      </c>
      <c r="O41" s="189">
        <f>N41/H41</f>
        <v>1.4578300693881059E-2</v>
      </c>
    </row>
    <row r="42" spans="1:15" s="163" customFormat="1" ht="15.75" customHeight="1" x14ac:dyDescent="0.2">
      <c r="A42" s="75"/>
      <c r="B42" s="76" t="s">
        <v>5</v>
      </c>
      <c r="C42" s="76"/>
      <c r="D42" s="184"/>
      <c r="E42" s="284"/>
      <c r="F42" s="236"/>
      <c r="G42" s="227"/>
      <c r="H42" s="228"/>
      <c r="I42" s="184"/>
      <c r="J42" s="284"/>
      <c r="K42" s="236"/>
      <c r="L42" s="236"/>
      <c r="M42" s="228"/>
      <c r="N42" s="184"/>
      <c r="O42" s="185"/>
    </row>
    <row r="43" spans="1:15" s="163" customFormat="1" ht="15.75" customHeight="1" x14ac:dyDescent="0.2">
      <c r="A43" s="59"/>
      <c r="B43" s="60"/>
      <c r="C43" s="60" t="s">
        <v>62</v>
      </c>
      <c r="D43" s="184">
        <v>4824</v>
      </c>
      <c r="E43" s="228">
        <v>1030.5999999999999</v>
      </c>
      <c r="F43" s="228">
        <v>11439</v>
      </c>
      <c r="G43" s="228">
        <v>3802.5</v>
      </c>
      <c r="H43" s="228">
        <f>D43+E43+F43+G43</f>
        <v>21096.1</v>
      </c>
      <c r="I43" s="184">
        <v>4968</v>
      </c>
      <c r="J43" s="228">
        <v>1035.07</v>
      </c>
      <c r="K43" s="228">
        <f>Resident!K43</f>
        <v>11844</v>
      </c>
      <c r="L43" s="228">
        <f>Resident!L43*0.5</f>
        <v>3655</v>
      </c>
      <c r="M43" s="228">
        <f t="shared" si="6"/>
        <v>21502.07</v>
      </c>
      <c r="N43" s="184">
        <f>M43-H43</f>
        <v>405.97000000000116</v>
      </c>
      <c r="O43" s="185">
        <f>N43/H43</f>
        <v>1.9243841278719819E-2</v>
      </c>
    </row>
    <row r="44" spans="1:15" s="163" customFormat="1" ht="15.75" customHeight="1" x14ac:dyDescent="0.2">
      <c r="A44" s="59"/>
      <c r="B44" s="60"/>
      <c r="C44" s="60" t="s">
        <v>63</v>
      </c>
      <c r="D44" s="184">
        <v>4824</v>
      </c>
      <c r="E44" s="228">
        <v>1030.5999999999999</v>
      </c>
      <c r="F44" s="228">
        <v>11439</v>
      </c>
      <c r="G44" s="228">
        <v>3802.5</v>
      </c>
      <c r="H44" s="228">
        <f>D44+E44+F44+G44</f>
        <v>21096.1</v>
      </c>
      <c r="I44" s="184">
        <v>4968</v>
      </c>
      <c r="J44" s="228">
        <v>1035.07</v>
      </c>
      <c r="K44" s="228">
        <f>Resident!K44</f>
        <v>11844</v>
      </c>
      <c r="L44" s="228">
        <f>Resident!L44*0.5</f>
        <v>3655</v>
      </c>
      <c r="M44" s="228">
        <f t="shared" si="6"/>
        <v>21502.07</v>
      </c>
      <c r="N44" s="184">
        <f>M44-H44</f>
        <v>405.97000000000116</v>
      </c>
      <c r="O44" s="185">
        <f>N44/H44</f>
        <v>1.9243841278719819E-2</v>
      </c>
    </row>
    <row r="45" spans="1:15" s="163" customFormat="1" ht="15.75" customHeight="1" x14ac:dyDescent="0.2">
      <c r="A45" s="59"/>
      <c r="B45" s="60"/>
      <c r="C45" s="60" t="s">
        <v>64</v>
      </c>
      <c r="D45" s="184">
        <v>6066</v>
      </c>
      <c r="E45" s="228">
        <v>1030.5999999999999</v>
      </c>
      <c r="F45" s="228">
        <v>11439</v>
      </c>
      <c r="G45" s="228">
        <v>3802.5</v>
      </c>
      <c r="H45" s="228">
        <f>D45+E45+F45+G45</f>
        <v>22338.1</v>
      </c>
      <c r="I45" s="184">
        <v>6246</v>
      </c>
      <c r="J45" s="228">
        <v>1035.07</v>
      </c>
      <c r="K45" s="228">
        <f>Resident!K45</f>
        <v>11844</v>
      </c>
      <c r="L45" s="228">
        <f>Resident!L45*0.5</f>
        <v>3655</v>
      </c>
      <c r="M45" s="228">
        <f t="shared" si="6"/>
        <v>22780.07</v>
      </c>
      <c r="N45" s="184">
        <f>M45-H45</f>
        <v>441.97000000000116</v>
      </c>
      <c r="O45" s="185">
        <f>N45/H45</f>
        <v>1.9785478621727057E-2</v>
      </c>
    </row>
    <row r="46" spans="1:15" s="163" customFormat="1" ht="15.75" customHeight="1" x14ac:dyDescent="0.2">
      <c r="A46" s="59"/>
      <c r="B46" s="60"/>
      <c r="C46" s="60" t="s">
        <v>65</v>
      </c>
      <c r="D46" s="184">
        <v>5823</v>
      </c>
      <c r="E46" s="228">
        <v>1030.5999999999999</v>
      </c>
      <c r="F46" s="228">
        <v>11439</v>
      </c>
      <c r="G46" s="228">
        <v>3802.5</v>
      </c>
      <c r="H46" s="228">
        <f>D46+E46+F46+G46</f>
        <v>22095.1</v>
      </c>
      <c r="I46" s="184">
        <v>5994</v>
      </c>
      <c r="J46" s="228">
        <v>1035.07</v>
      </c>
      <c r="K46" s="228">
        <f>Resident!K46</f>
        <v>11844</v>
      </c>
      <c r="L46" s="228">
        <f>Resident!L46*0.5</f>
        <v>3655</v>
      </c>
      <c r="M46" s="228">
        <f t="shared" si="6"/>
        <v>22528.07</v>
      </c>
      <c r="N46" s="184">
        <f>M46-H46</f>
        <v>432.97000000000116</v>
      </c>
      <c r="O46" s="185">
        <f>N46/H46</f>
        <v>1.9595747473421764E-2</v>
      </c>
    </row>
    <row r="47" spans="1:15" s="163" customFormat="1" ht="15.75" customHeight="1" thickBot="1" x14ac:dyDescent="0.25">
      <c r="A47" s="59"/>
      <c r="B47" s="60"/>
      <c r="C47" s="60" t="s">
        <v>122</v>
      </c>
      <c r="D47" s="184">
        <v>8120</v>
      </c>
      <c r="E47" s="228">
        <v>1030.5999999999999</v>
      </c>
      <c r="F47" s="228">
        <v>11439</v>
      </c>
      <c r="G47" s="228">
        <v>3802.5</v>
      </c>
      <c r="H47" s="228">
        <f>D47+E47+F47+G47</f>
        <v>24392.1</v>
      </c>
      <c r="I47" s="184">
        <v>8120</v>
      </c>
      <c r="J47" s="228">
        <v>1035.07</v>
      </c>
      <c r="K47" s="228">
        <f>Resident!K47</f>
        <v>11844</v>
      </c>
      <c r="L47" s="228">
        <f>Resident!L47*0.5</f>
        <v>3655</v>
      </c>
      <c r="M47" s="228">
        <f>I47+J47+K47+L47</f>
        <v>24654.07</v>
      </c>
      <c r="N47" s="135" t="s">
        <v>35</v>
      </c>
      <c r="O47" s="286" t="s">
        <v>35</v>
      </c>
    </row>
    <row r="48" spans="1:15" s="163" customFormat="1" ht="15.75" thickBot="1" x14ac:dyDescent="0.3">
      <c r="A48" s="55" t="s">
        <v>72</v>
      </c>
      <c r="B48" s="56"/>
      <c r="C48" s="56"/>
      <c r="D48" s="197"/>
      <c r="E48" s="230"/>
      <c r="F48" s="226"/>
      <c r="G48" s="226"/>
      <c r="H48" s="226"/>
      <c r="I48" s="197"/>
      <c r="J48" s="230"/>
      <c r="K48" s="226"/>
      <c r="L48" s="242"/>
      <c r="M48" s="226"/>
      <c r="N48" s="197"/>
      <c r="O48" s="198"/>
    </row>
    <row r="49" spans="1:15" s="163" customFormat="1" ht="12.75" customHeight="1" x14ac:dyDescent="0.2">
      <c r="A49" s="61"/>
      <c r="B49" s="62" t="s">
        <v>2</v>
      </c>
      <c r="C49" s="129"/>
      <c r="D49" s="231"/>
      <c r="E49" s="232"/>
      <c r="F49" s="228"/>
      <c r="G49" s="232"/>
      <c r="H49" s="232"/>
      <c r="I49" s="231"/>
      <c r="J49" s="232"/>
      <c r="K49" s="228"/>
      <c r="L49" s="228"/>
      <c r="M49" s="232"/>
      <c r="N49" s="231"/>
      <c r="O49" s="233"/>
    </row>
    <row r="50" spans="1:15" s="163" customFormat="1" ht="15.75" customHeight="1" x14ac:dyDescent="0.2">
      <c r="A50" s="59"/>
      <c r="B50" s="60"/>
      <c r="C50" s="125" t="s">
        <v>78</v>
      </c>
      <c r="D50" s="184">
        <v>3960</v>
      </c>
      <c r="E50" s="228">
        <v>1169.2199999999998</v>
      </c>
      <c r="F50" s="341">
        <v>11439</v>
      </c>
      <c r="G50" s="228">
        <v>3802.5</v>
      </c>
      <c r="H50" s="228">
        <f>D50+E50+F50+G50</f>
        <v>20370.72</v>
      </c>
      <c r="I50" s="184">
        <v>4080</v>
      </c>
      <c r="J50" s="228">
        <v>911.84</v>
      </c>
      <c r="K50" s="228">
        <f>Resident!K50</f>
        <v>11844</v>
      </c>
      <c r="L50" s="228">
        <f>Resident!L50*0.5</f>
        <v>3655</v>
      </c>
      <c r="M50" s="228">
        <f t="shared" ref="M50:M61" si="7">I50+J50+K50+L50</f>
        <v>20490.84</v>
      </c>
      <c r="N50" s="184">
        <f>M50-H50</f>
        <v>120.11999999999898</v>
      </c>
      <c r="O50" s="185">
        <f>N50/H50</f>
        <v>5.8966987912061515E-3</v>
      </c>
    </row>
    <row r="51" spans="1:15" s="163" customFormat="1" ht="15.75" customHeight="1" x14ac:dyDescent="0.2">
      <c r="A51" s="59"/>
      <c r="B51" s="60"/>
      <c r="C51" s="125" t="s">
        <v>112</v>
      </c>
      <c r="D51" s="234">
        <v>4560</v>
      </c>
      <c r="E51" s="228">
        <v>1169.2199999999998</v>
      </c>
      <c r="F51" s="341">
        <v>11439</v>
      </c>
      <c r="G51" s="228">
        <v>3802.5</v>
      </c>
      <c r="H51" s="228">
        <f>D51+E51+F51+G51</f>
        <v>20970.72</v>
      </c>
      <c r="I51" s="234">
        <v>4680</v>
      </c>
      <c r="J51" s="228">
        <v>911.84</v>
      </c>
      <c r="K51" s="228">
        <f>Resident!K51</f>
        <v>11844</v>
      </c>
      <c r="L51" s="228">
        <f>Resident!L51*0.5</f>
        <v>3655</v>
      </c>
      <c r="M51" s="228">
        <f>I51+J51+K51+L51</f>
        <v>21090.84</v>
      </c>
      <c r="N51" s="184">
        <f>M51-H51</f>
        <v>120.11999999999898</v>
      </c>
      <c r="O51" s="185">
        <f>N51/H51</f>
        <v>5.7279864496783597E-3</v>
      </c>
    </row>
    <row r="52" spans="1:15" s="163" customFormat="1" ht="15.75" customHeight="1" x14ac:dyDescent="0.2">
      <c r="A52" s="59"/>
      <c r="B52" s="60"/>
      <c r="C52" s="125" t="s">
        <v>84</v>
      </c>
      <c r="D52" s="234">
        <v>12756</v>
      </c>
      <c r="E52" s="171">
        <v>1169.2199999999998</v>
      </c>
      <c r="F52" s="338">
        <v>11439</v>
      </c>
      <c r="G52" s="171">
        <v>3802.5</v>
      </c>
      <c r="H52" s="228">
        <f>D52+E52+F52+G52</f>
        <v>29166.720000000001</v>
      </c>
      <c r="I52" s="234">
        <v>13140</v>
      </c>
      <c r="J52" s="171">
        <v>911.84</v>
      </c>
      <c r="K52" s="171">
        <f>Resident!K52</f>
        <v>11844</v>
      </c>
      <c r="L52" s="171">
        <f>Resident!L52*0.5</f>
        <v>3655</v>
      </c>
      <c r="M52" s="228">
        <f t="shared" si="7"/>
        <v>29550.84</v>
      </c>
      <c r="N52" s="184">
        <f>M52-H52</f>
        <v>384.11999999999898</v>
      </c>
      <c r="O52" s="185">
        <f>N52/H52</f>
        <v>1.3169804489500326E-2</v>
      </c>
    </row>
    <row r="53" spans="1:15" s="163" customFormat="1" ht="15.75" customHeight="1" x14ac:dyDescent="0.2">
      <c r="A53" s="75"/>
      <c r="B53" s="76" t="s">
        <v>5</v>
      </c>
      <c r="C53" s="130"/>
      <c r="D53" s="235"/>
      <c r="E53" s="228"/>
      <c r="F53" s="228"/>
      <c r="G53" s="228"/>
      <c r="H53" s="236"/>
      <c r="I53" s="235"/>
      <c r="J53" s="228"/>
      <c r="K53" s="228"/>
      <c r="L53" s="228"/>
      <c r="M53" s="236"/>
      <c r="N53" s="235"/>
      <c r="O53" s="237"/>
    </row>
    <row r="54" spans="1:15" s="163" customFormat="1" ht="15.75" customHeight="1" x14ac:dyDescent="0.2">
      <c r="A54" s="59"/>
      <c r="B54" s="60"/>
      <c r="C54" s="125" t="s">
        <v>8</v>
      </c>
      <c r="D54" s="184">
        <v>3393</v>
      </c>
      <c r="E54" s="228">
        <v>1091.2199999999998</v>
      </c>
      <c r="F54" s="228">
        <v>11439</v>
      </c>
      <c r="G54" s="228">
        <v>3802.5</v>
      </c>
      <c r="H54" s="228">
        <f t="shared" ref="H54:H61" si="8">D54+E54+F54+G54</f>
        <v>19725.72</v>
      </c>
      <c r="I54" s="184">
        <v>3492</v>
      </c>
      <c r="J54" s="228">
        <v>833.84</v>
      </c>
      <c r="K54" s="228">
        <f>Resident!K54</f>
        <v>11844</v>
      </c>
      <c r="L54" s="228">
        <f>Resident!L54*0.5</f>
        <v>3655</v>
      </c>
      <c r="M54" s="228">
        <f t="shared" si="7"/>
        <v>19824.84</v>
      </c>
      <c r="N54" s="184">
        <f t="shared" ref="N54:N61" si="9">M54-H54</f>
        <v>99.119999999998981</v>
      </c>
      <c r="O54" s="185">
        <f t="shared" ref="O54:O61" si="10">N54/H54</f>
        <v>5.0249116382063098E-3</v>
      </c>
    </row>
    <row r="55" spans="1:15" s="163" customFormat="1" ht="15.75" customHeight="1" x14ac:dyDescent="0.2">
      <c r="A55" s="59"/>
      <c r="B55" s="60"/>
      <c r="C55" s="125" t="s">
        <v>9</v>
      </c>
      <c r="D55" s="184">
        <v>4140</v>
      </c>
      <c r="E55" s="228">
        <v>1091.2199999999998</v>
      </c>
      <c r="F55" s="228">
        <v>11439</v>
      </c>
      <c r="G55" s="228">
        <v>3802.5</v>
      </c>
      <c r="H55" s="228">
        <f t="shared" si="8"/>
        <v>20472.72</v>
      </c>
      <c r="I55" s="184">
        <v>4266</v>
      </c>
      <c r="J55" s="228">
        <v>833.84</v>
      </c>
      <c r="K55" s="228">
        <f>Resident!K55</f>
        <v>11844</v>
      </c>
      <c r="L55" s="228">
        <f>Resident!L55*0.5</f>
        <v>3655</v>
      </c>
      <c r="M55" s="228">
        <f t="shared" si="7"/>
        <v>20598.84</v>
      </c>
      <c r="N55" s="184">
        <f t="shared" si="9"/>
        <v>126.11999999999898</v>
      </c>
      <c r="O55" s="185">
        <f t="shared" si="10"/>
        <v>6.1603929521821706E-3</v>
      </c>
    </row>
    <row r="56" spans="1:15" s="163" customFormat="1" ht="15.75" customHeight="1" x14ac:dyDescent="0.2">
      <c r="A56" s="59"/>
      <c r="B56" s="60"/>
      <c r="C56" s="125" t="s">
        <v>113</v>
      </c>
      <c r="D56" s="184">
        <v>5634</v>
      </c>
      <c r="E56" s="228">
        <v>1091.2199999999998</v>
      </c>
      <c r="F56" s="228">
        <v>11439</v>
      </c>
      <c r="G56" s="228">
        <v>3802.5</v>
      </c>
      <c r="H56" s="228">
        <f t="shared" si="8"/>
        <v>21966.720000000001</v>
      </c>
      <c r="I56" s="184">
        <v>5778</v>
      </c>
      <c r="J56" s="228">
        <v>833.84</v>
      </c>
      <c r="K56" s="228">
        <f>Resident!K56</f>
        <v>11844</v>
      </c>
      <c r="L56" s="228">
        <f>Resident!L56*0.5</f>
        <v>3655</v>
      </c>
      <c r="M56" s="228">
        <f t="shared" si="7"/>
        <v>22110.84</v>
      </c>
      <c r="N56" s="184">
        <f t="shared" si="9"/>
        <v>144.11999999999898</v>
      </c>
      <c r="O56" s="185">
        <f t="shared" si="10"/>
        <v>6.5608338431954781E-3</v>
      </c>
    </row>
    <row r="57" spans="1:15" s="163" customFormat="1" ht="15.75" customHeight="1" x14ac:dyDescent="0.2">
      <c r="A57" s="59"/>
      <c r="B57" s="60"/>
      <c r="C57" s="125" t="s">
        <v>23</v>
      </c>
      <c r="D57" s="184">
        <v>4734</v>
      </c>
      <c r="E57" s="228">
        <v>1091.2199999999998</v>
      </c>
      <c r="F57" s="228">
        <v>11439</v>
      </c>
      <c r="G57" s="228">
        <v>3802.5</v>
      </c>
      <c r="H57" s="228">
        <f t="shared" si="8"/>
        <v>21066.720000000001</v>
      </c>
      <c r="I57" s="184">
        <v>4878</v>
      </c>
      <c r="J57" s="228">
        <v>833.84</v>
      </c>
      <c r="K57" s="228">
        <f>Resident!K57</f>
        <v>11844</v>
      </c>
      <c r="L57" s="228">
        <f>Resident!L57*0.5</f>
        <v>3655</v>
      </c>
      <c r="M57" s="228">
        <f t="shared" si="7"/>
        <v>21210.84</v>
      </c>
      <c r="N57" s="184">
        <f t="shared" si="9"/>
        <v>144.11999999999898</v>
      </c>
      <c r="O57" s="185">
        <f t="shared" si="10"/>
        <v>6.8411219212102777E-3</v>
      </c>
    </row>
    <row r="58" spans="1:15" s="163" customFormat="1" ht="15.75" customHeight="1" x14ac:dyDescent="0.2">
      <c r="A58" s="166"/>
      <c r="B58" s="167"/>
      <c r="C58" s="157" t="s">
        <v>10</v>
      </c>
      <c r="D58" s="238">
        <v>4140</v>
      </c>
      <c r="E58" s="228">
        <v>1091.2199999999998</v>
      </c>
      <c r="F58" s="239">
        <v>11439</v>
      </c>
      <c r="G58" s="239">
        <v>3802.5</v>
      </c>
      <c r="H58" s="239">
        <f t="shared" si="8"/>
        <v>20472.72</v>
      </c>
      <c r="I58" s="238">
        <v>4266</v>
      </c>
      <c r="J58" s="228">
        <v>833.84</v>
      </c>
      <c r="K58" s="228">
        <f>Resident!K58</f>
        <v>11844</v>
      </c>
      <c r="L58" s="228">
        <f>Resident!L58*0.5</f>
        <v>3655</v>
      </c>
      <c r="M58" s="239">
        <f t="shared" si="7"/>
        <v>20598.84</v>
      </c>
      <c r="N58" s="238">
        <f t="shared" si="9"/>
        <v>126.11999999999898</v>
      </c>
      <c r="O58" s="240">
        <f t="shared" si="10"/>
        <v>6.1603929521821706E-3</v>
      </c>
    </row>
    <row r="59" spans="1:15" s="163" customFormat="1" ht="15.75" customHeight="1" x14ac:dyDescent="0.2">
      <c r="A59" s="59"/>
      <c r="B59" s="60"/>
      <c r="C59" s="125" t="s">
        <v>7</v>
      </c>
      <c r="D59" s="184">
        <v>3393</v>
      </c>
      <c r="E59" s="228">
        <v>1091.2199999999998</v>
      </c>
      <c r="F59" s="228">
        <v>11439</v>
      </c>
      <c r="G59" s="228">
        <v>3802.5</v>
      </c>
      <c r="H59" s="228">
        <f t="shared" si="8"/>
        <v>19725.72</v>
      </c>
      <c r="I59" s="184">
        <v>3492</v>
      </c>
      <c r="J59" s="228">
        <v>833.84</v>
      </c>
      <c r="K59" s="228">
        <f>Resident!K59</f>
        <v>11844</v>
      </c>
      <c r="L59" s="228">
        <f>Resident!L59*0.5</f>
        <v>3655</v>
      </c>
      <c r="M59" s="228">
        <f t="shared" si="7"/>
        <v>19824.84</v>
      </c>
      <c r="N59" s="184">
        <f t="shared" si="9"/>
        <v>99.119999999998981</v>
      </c>
      <c r="O59" s="185">
        <f t="shared" si="10"/>
        <v>5.0249116382063098E-3</v>
      </c>
    </row>
    <row r="60" spans="1:15" s="327" customFormat="1" ht="15.75" customHeight="1" x14ac:dyDescent="0.2">
      <c r="A60" s="323"/>
      <c r="B60" s="324"/>
      <c r="C60" s="336" t="s">
        <v>40</v>
      </c>
      <c r="D60" s="339">
        <v>7272</v>
      </c>
      <c r="E60" s="341">
        <v>1091.2199999999998</v>
      </c>
      <c r="F60" s="341">
        <v>11439</v>
      </c>
      <c r="G60" s="341">
        <v>3802.5</v>
      </c>
      <c r="H60" s="335">
        <v>23604.720000000001</v>
      </c>
      <c r="I60" s="339">
        <v>5778</v>
      </c>
      <c r="J60" s="341">
        <v>833.84</v>
      </c>
      <c r="K60" s="341">
        <v>11844</v>
      </c>
      <c r="L60" s="341">
        <v>3655</v>
      </c>
      <c r="M60" s="335">
        <v>22110.84</v>
      </c>
      <c r="N60" s="339">
        <v>-1493.880000000001</v>
      </c>
      <c r="O60" s="340">
        <v>-6.3287342531493748E-2</v>
      </c>
    </row>
    <row r="61" spans="1:15" s="163" customFormat="1" ht="15.75" customHeight="1" thickBot="1" x14ac:dyDescent="0.25">
      <c r="A61" s="59"/>
      <c r="B61" s="60"/>
      <c r="C61" s="125" t="s">
        <v>3</v>
      </c>
      <c r="D61" s="184">
        <v>5634</v>
      </c>
      <c r="E61" s="228">
        <v>1091.2199999999998</v>
      </c>
      <c r="F61" s="228">
        <v>11439</v>
      </c>
      <c r="G61" s="228">
        <v>3802.5</v>
      </c>
      <c r="H61" s="228">
        <f t="shared" si="8"/>
        <v>21966.720000000001</v>
      </c>
      <c r="I61" s="184">
        <v>5778</v>
      </c>
      <c r="J61" s="228">
        <v>833.84</v>
      </c>
      <c r="K61" s="228">
        <f>Resident!K61</f>
        <v>11844</v>
      </c>
      <c r="L61" s="228">
        <f>Resident!L61*0.5</f>
        <v>3655</v>
      </c>
      <c r="M61" s="228">
        <f t="shared" si="7"/>
        <v>22110.84</v>
      </c>
      <c r="N61" s="184">
        <f t="shared" si="9"/>
        <v>144.11999999999898</v>
      </c>
      <c r="O61" s="185">
        <f t="shared" si="10"/>
        <v>6.5608338431954781E-3</v>
      </c>
    </row>
    <row r="62" spans="1:15" s="163" customFormat="1" ht="18" thickBot="1" x14ac:dyDescent="0.3">
      <c r="A62" s="55" t="s">
        <v>71</v>
      </c>
      <c r="B62" s="56"/>
      <c r="C62" s="158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4"/>
      <c r="O62" s="245"/>
    </row>
    <row r="63" spans="1:15" s="163" customFormat="1" ht="15.75" customHeight="1" x14ac:dyDescent="0.2">
      <c r="A63" s="59"/>
      <c r="B63" s="60" t="s">
        <v>2</v>
      </c>
      <c r="C63" s="72"/>
      <c r="D63" s="184"/>
      <c r="E63" s="191"/>
      <c r="F63" s="251"/>
      <c r="G63" s="232"/>
      <c r="H63" s="247"/>
      <c r="I63" s="246"/>
      <c r="J63" s="191"/>
      <c r="K63" s="251"/>
      <c r="L63" s="251"/>
      <c r="M63" s="247"/>
      <c r="N63" s="246"/>
      <c r="O63" s="185"/>
    </row>
    <row r="64" spans="1:15" s="163" customFormat="1" ht="15.75" customHeight="1" x14ac:dyDescent="0.2">
      <c r="A64" s="59"/>
      <c r="B64" s="60"/>
      <c r="C64" s="72" t="s">
        <v>13</v>
      </c>
      <c r="D64" s="184">
        <v>5244</v>
      </c>
      <c r="E64" s="228">
        <v>223.4</v>
      </c>
      <c r="F64" s="228">
        <v>11439</v>
      </c>
      <c r="G64" s="228">
        <v>3802.5</v>
      </c>
      <c r="H64" s="228">
        <v>20708.900000000001</v>
      </c>
      <c r="I64" s="184">
        <v>5340</v>
      </c>
      <c r="J64" s="228">
        <v>223.4</v>
      </c>
      <c r="K64" s="228">
        <f>Resident!K64</f>
        <v>11844</v>
      </c>
      <c r="L64" s="228">
        <f>Resident!L64*0.5</f>
        <v>3655</v>
      </c>
      <c r="M64" s="228">
        <f t="shared" ref="M64:M80" si="11">I64+J64+K64+L64</f>
        <v>21062.400000000001</v>
      </c>
      <c r="N64" s="184">
        <f>M64-H64</f>
        <v>353.5</v>
      </c>
      <c r="O64" s="185">
        <f>N64/H64</f>
        <v>1.7069955429791055E-2</v>
      </c>
    </row>
    <row r="65" spans="1:18" s="163" customFormat="1" ht="15.75" customHeight="1" x14ac:dyDescent="0.2">
      <c r="A65" s="59"/>
      <c r="B65" s="60"/>
      <c r="C65" s="70" t="s">
        <v>36</v>
      </c>
      <c r="D65" s="145">
        <v>4800</v>
      </c>
      <c r="E65" s="171">
        <v>223.4</v>
      </c>
      <c r="F65" s="171">
        <v>11439</v>
      </c>
      <c r="G65" s="171">
        <v>3802.5</v>
      </c>
      <c r="H65" s="171">
        <v>20264.900000000001</v>
      </c>
      <c r="I65" s="145">
        <v>4800</v>
      </c>
      <c r="J65" s="171">
        <v>223.4</v>
      </c>
      <c r="K65" s="171">
        <f>Resident!K65</f>
        <v>11844</v>
      </c>
      <c r="L65" s="171">
        <f>Resident!L65*0.5</f>
        <v>3655</v>
      </c>
      <c r="M65" s="171">
        <f t="shared" si="11"/>
        <v>20522.400000000001</v>
      </c>
      <c r="N65" s="145">
        <f>M65-H65</f>
        <v>257.5</v>
      </c>
      <c r="O65" s="189">
        <f>N65/H65</f>
        <v>1.2706699761656854E-2</v>
      </c>
    </row>
    <row r="66" spans="1:18" s="163" customFormat="1" ht="15.75" customHeight="1" x14ac:dyDescent="0.2">
      <c r="A66" s="75"/>
      <c r="B66" s="76" t="s">
        <v>5</v>
      </c>
      <c r="C66" s="88"/>
      <c r="D66" s="184"/>
      <c r="E66" s="228"/>
      <c r="F66" s="228"/>
      <c r="G66" s="228"/>
      <c r="H66" s="228"/>
      <c r="I66" s="184"/>
      <c r="J66" s="228"/>
      <c r="K66" s="228"/>
      <c r="L66" s="228"/>
      <c r="M66" s="228"/>
      <c r="N66" s="184"/>
      <c r="O66" s="185"/>
    </row>
    <row r="67" spans="1:18" s="163" customFormat="1" ht="15.75" customHeight="1" x14ac:dyDescent="0.2">
      <c r="A67" s="59"/>
      <c r="B67" s="60"/>
      <c r="C67" s="72" t="s">
        <v>53</v>
      </c>
      <c r="D67" s="184">
        <v>4581</v>
      </c>
      <c r="E67" s="228">
        <v>223.4</v>
      </c>
      <c r="F67" s="228">
        <v>11439</v>
      </c>
      <c r="G67" s="228">
        <v>3802.5</v>
      </c>
      <c r="H67" s="228">
        <f>D67+E67+F67+G67</f>
        <v>20045.900000000001</v>
      </c>
      <c r="I67" s="184">
        <v>4725</v>
      </c>
      <c r="J67" s="228">
        <v>223.4</v>
      </c>
      <c r="K67" s="228">
        <f>Resident!K67</f>
        <v>11844</v>
      </c>
      <c r="L67" s="228">
        <f>Resident!L67*0.5</f>
        <v>3655</v>
      </c>
      <c r="M67" s="228">
        <f t="shared" si="11"/>
        <v>20447.400000000001</v>
      </c>
      <c r="N67" s="184">
        <f t="shared" ref="N67:N80" si="12">M67-H67</f>
        <v>401.5</v>
      </c>
      <c r="O67" s="185">
        <f t="shared" ref="O67:O80" si="13">N67/H67</f>
        <v>2.0029033368419477E-2</v>
      </c>
      <c r="Q67" s="272"/>
      <c r="R67" s="272"/>
    </row>
    <row r="68" spans="1:18" s="163" customFormat="1" ht="15.75" customHeight="1" x14ac:dyDescent="0.2">
      <c r="A68" s="59"/>
      <c r="B68" s="60"/>
      <c r="C68" s="72" t="s">
        <v>54</v>
      </c>
      <c r="D68" s="184">
        <v>4329</v>
      </c>
      <c r="E68" s="228">
        <v>223.4</v>
      </c>
      <c r="F68" s="228">
        <v>11439</v>
      </c>
      <c r="G68" s="228">
        <v>3802.5</v>
      </c>
      <c r="H68" s="228">
        <f t="shared" ref="H68:H81" si="14">D68+E68+F68+G68</f>
        <v>19793.900000000001</v>
      </c>
      <c r="I68" s="184">
        <v>4464</v>
      </c>
      <c r="J68" s="228">
        <v>223.4</v>
      </c>
      <c r="K68" s="228">
        <f>Resident!K68</f>
        <v>11844</v>
      </c>
      <c r="L68" s="228">
        <f>Resident!L68*0.5</f>
        <v>3655</v>
      </c>
      <c r="M68" s="228">
        <f t="shared" si="11"/>
        <v>20186.400000000001</v>
      </c>
      <c r="N68" s="184">
        <f t="shared" si="12"/>
        <v>392.5</v>
      </c>
      <c r="O68" s="185">
        <f t="shared" si="13"/>
        <v>1.9829341362743065E-2</v>
      </c>
    </row>
    <row r="69" spans="1:18" s="163" customFormat="1" ht="15.75" customHeight="1" x14ac:dyDescent="0.2">
      <c r="A69" s="59"/>
      <c r="B69" s="60"/>
      <c r="C69" s="125" t="s">
        <v>55</v>
      </c>
      <c r="D69" s="184">
        <v>5157</v>
      </c>
      <c r="E69" s="228">
        <v>223.4</v>
      </c>
      <c r="F69" s="228">
        <v>11439</v>
      </c>
      <c r="G69" s="228">
        <v>3802.5</v>
      </c>
      <c r="H69" s="228">
        <f t="shared" si="14"/>
        <v>20621.900000000001</v>
      </c>
      <c r="I69" s="184">
        <v>5238</v>
      </c>
      <c r="J69" s="228">
        <v>223.4</v>
      </c>
      <c r="K69" s="228">
        <f>Resident!K69</f>
        <v>11844</v>
      </c>
      <c r="L69" s="228">
        <f>Resident!L69*0.5</f>
        <v>3655</v>
      </c>
      <c r="M69" s="228">
        <f t="shared" si="11"/>
        <v>20960.400000000001</v>
      </c>
      <c r="N69" s="184">
        <f t="shared" si="12"/>
        <v>338.5</v>
      </c>
      <c r="O69" s="185">
        <f t="shared" si="13"/>
        <v>1.6414588374495075E-2</v>
      </c>
    </row>
    <row r="70" spans="1:18" s="163" customFormat="1" ht="15.75" customHeight="1" x14ac:dyDescent="0.2">
      <c r="A70" s="59"/>
      <c r="B70" s="60"/>
      <c r="C70" s="72" t="s">
        <v>31</v>
      </c>
      <c r="D70" s="184">
        <v>7497</v>
      </c>
      <c r="E70" s="228">
        <v>223.4</v>
      </c>
      <c r="F70" s="228">
        <v>11439</v>
      </c>
      <c r="G70" s="228">
        <v>3802.5</v>
      </c>
      <c r="H70" s="228">
        <f t="shared" si="14"/>
        <v>22961.9</v>
      </c>
      <c r="I70" s="184">
        <v>7497</v>
      </c>
      <c r="J70" s="228">
        <v>223.4</v>
      </c>
      <c r="K70" s="228">
        <f>Resident!K70</f>
        <v>11844</v>
      </c>
      <c r="L70" s="228">
        <f>Resident!L70*0.5</f>
        <v>3655</v>
      </c>
      <c r="M70" s="228">
        <f t="shared" si="11"/>
        <v>23219.4</v>
      </c>
      <c r="N70" s="184">
        <f t="shared" si="12"/>
        <v>257.5</v>
      </c>
      <c r="O70" s="185">
        <f t="shared" si="13"/>
        <v>1.1214228787687429E-2</v>
      </c>
    </row>
    <row r="71" spans="1:18" s="163" customFormat="1" ht="15.75" customHeight="1" x14ac:dyDescent="0.2">
      <c r="A71" s="59"/>
      <c r="B71" s="60"/>
      <c r="C71" s="72" t="s">
        <v>32</v>
      </c>
      <c r="D71" s="184">
        <v>4554</v>
      </c>
      <c r="E71" s="228">
        <v>223.4</v>
      </c>
      <c r="F71" s="228">
        <v>11439</v>
      </c>
      <c r="G71" s="228">
        <v>3802.5</v>
      </c>
      <c r="H71" s="228">
        <f t="shared" si="14"/>
        <v>20018.900000000001</v>
      </c>
      <c r="I71" s="184">
        <v>4554</v>
      </c>
      <c r="J71" s="228">
        <v>223.4</v>
      </c>
      <c r="K71" s="228">
        <f>Resident!K71</f>
        <v>11844</v>
      </c>
      <c r="L71" s="228">
        <f>Resident!L71*0.5</f>
        <v>3655</v>
      </c>
      <c r="M71" s="228">
        <f t="shared" si="11"/>
        <v>20276.400000000001</v>
      </c>
      <c r="N71" s="184">
        <f t="shared" si="12"/>
        <v>257.5</v>
      </c>
      <c r="O71" s="185">
        <f t="shared" si="13"/>
        <v>1.2862844611841808E-2</v>
      </c>
    </row>
    <row r="72" spans="1:18" s="163" customFormat="1" ht="15.75" customHeight="1" x14ac:dyDescent="0.2">
      <c r="A72" s="59"/>
      <c r="B72" s="60"/>
      <c r="C72" s="72" t="s">
        <v>37</v>
      </c>
      <c r="D72" s="184">
        <v>4554</v>
      </c>
      <c r="E72" s="228">
        <v>223.4</v>
      </c>
      <c r="F72" s="228">
        <v>11439</v>
      </c>
      <c r="G72" s="228">
        <v>3802.5</v>
      </c>
      <c r="H72" s="228">
        <f t="shared" si="14"/>
        <v>20018.900000000001</v>
      </c>
      <c r="I72" s="184">
        <v>4554</v>
      </c>
      <c r="J72" s="228">
        <v>223.4</v>
      </c>
      <c r="K72" s="228">
        <f>Resident!K72</f>
        <v>11844</v>
      </c>
      <c r="L72" s="228">
        <f>Resident!L72*0.5</f>
        <v>3655</v>
      </c>
      <c r="M72" s="228">
        <f t="shared" si="11"/>
        <v>20276.400000000001</v>
      </c>
      <c r="N72" s="184">
        <f t="shared" si="12"/>
        <v>257.5</v>
      </c>
      <c r="O72" s="185">
        <f t="shared" si="13"/>
        <v>1.2862844611841808E-2</v>
      </c>
    </row>
    <row r="73" spans="1:18" s="163" customFormat="1" ht="15.75" customHeight="1" x14ac:dyDescent="0.2">
      <c r="A73" s="59"/>
      <c r="B73" s="60"/>
      <c r="C73" s="72" t="s">
        <v>38</v>
      </c>
      <c r="D73" s="184">
        <v>4968</v>
      </c>
      <c r="E73" s="228">
        <v>223.4</v>
      </c>
      <c r="F73" s="228">
        <v>11439</v>
      </c>
      <c r="G73" s="228">
        <v>3802.5</v>
      </c>
      <c r="H73" s="228">
        <f t="shared" si="14"/>
        <v>20432.900000000001</v>
      </c>
      <c r="I73" s="184">
        <v>4968</v>
      </c>
      <c r="J73" s="228">
        <v>223.4</v>
      </c>
      <c r="K73" s="228">
        <f>Resident!K73</f>
        <v>11844</v>
      </c>
      <c r="L73" s="228">
        <f>Resident!L73*0.5</f>
        <v>3655</v>
      </c>
      <c r="M73" s="228">
        <f t="shared" si="11"/>
        <v>20690.400000000001</v>
      </c>
      <c r="N73" s="184">
        <f t="shared" si="12"/>
        <v>257.5</v>
      </c>
      <c r="O73" s="185">
        <f t="shared" si="13"/>
        <v>1.2602224843267475E-2</v>
      </c>
    </row>
    <row r="74" spans="1:18" s="163" customFormat="1" ht="15.75" customHeight="1" x14ac:dyDescent="0.2">
      <c r="A74" s="59"/>
      <c r="B74" s="60"/>
      <c r="C74" s="72" t="s">
        <v>21</v>
      </c>
      <c r="D74" s="184">
        <v>6282</v>
      </c>
      <c r="E74" s="228">
        <v>223.4</v>
      </c>
      <c r="F74" s="228">
        <v>11439</v>
      </c>
      <c r="G74" s="228">
        <v>3802.5</v>
      </c>
      <c r="H74" s="228">
        <f t="shared" si="14"/>
        <v>21746.9</v>
      </c>
      <c r="I74" s="184">
        <v>6282</v>
      </c>
      <c r="J74" s="228">
        <v>223.4</v>
      </c>
      <c r="K74" s="228">
        <f>Resident!K74</f>
        <v>11844</v>
      </c>
      <c r="L74" s="228">
        <f>Resident!L74*0.5</f>
        <v>3655</v>
      </c>
      <c r="M74" s="228">
        <f t="shared" si="11"/>
        <v>22004.400000000001</v>
      </c>
      <c r="N74" s="184">
        <f t="shared" si="12"/>
        <v>257.5</v>
      </c>
      <c r="O74" s="185">
        <f t="shared" si="13"/>
        <v>1.1840768109477671E-2</v>
      </c>
    </row>
    <row r="75" spans="1:18" s="163" customFormat="1" ht="15.75" customHeight="1" x14ac:dyDescent="0.2">
      <c r="A75" s="59"/>
      <c r="B75" s="60"/>
      <c r="C75" s="72" t="s">
        <v>39</v>
      </c>
      <c r="D75" s="184">
        <v>7011</v>
      </c>
      <c r="E75" s="228">
        <v>223.4</v>
      </c>
      <c r="F75" s="228">
        <v>11439</v>
      </c>
      <c r="G75" s="228">
        <v>3802.5</v>
      </c>
      <c r="H75" s="228">
        <f t="shared" si="14"/>
        <v>22475.9</v>
      </c>
      <c r="I75" s="184">
        <v>7011</v>
      </c>
      <c r="J75" s="228">
        <v>223.4</v>
      </c>
      <c r="K75" s="228">
        <f>Resident!K75</f>
        <v>11844</v>
      </c>
      <c r="L75" s="228">
        <f>Resident!L75*0.5</f>
        <v>3655</v>
      </c>
      <c r="M75" s="228">
        <f t="shared" si="11"/>
        <v>22733.4</v>
      </c>
      <c r="N75" s="184">
        <f t="shared" si="12"/>
        <v>257.5</v>
      </c>
      <c r="O75" s="185">
        <f t="shared" si="13"/>
        <v>1.1456715860099038E-2</v>
      </c>
    </row>
    <row r="76" spans="1:18" s="163" customFormat="1" ht="15.75" customHeight="1" x14ac:dyDescent="0.2">
      <c r="A76" s="59"/>
      <c r="B76" s="60"/>
      <c r="C76" s="72" t="s">
        <v>74</v>
      </c>
      <c r="D76" s="184">
        <v>6210</v>
      </c>
      <c r="E76" s="228">
        <v>223.4</v>
      </c>
      <c r="F76" s="228">
        <v>11439</v>
      </c>
      <c r="G76" s="228">
        <v>3802.5</v>
      </c>
      <c r="H76" s="228">
        <f t="shared" si="14"/>
        <v>21674.9</v>
      </c>
      <c r="I76" s="184">
        <v>6525</v>
      </c>
      <c r="J76" s="228">
        <v>223.4</v>
      </c>
      <c r="K76" s="228">
        <f>Resident!K76</f>
        <v>11844</v>
      </c>
      <c r="L76" s="228">
        <f>Resident!L76*0.5</f>
        <v>3655</v>
      </c>
      <c r="M76" s="228">
        <f t="shared" si="11"/>
        <v>22247.4</v>
      </c>
      <c r="N76" s="184">
        <f t="shared" si="12"/>
        <v>572.5</v>
      </c>
      <c r="O76" s="185">
        <f t="shared" si="13"/>
        <v>2.6413039967889122E-2</v>
      </c>
    </row>
    <row r="77" spans="1:18" s="163" customFormat="1" ht="15.75" customHeight="1" x14ac:dyDescent="0.2">
      <c r="A77" s="59"/>
      <c r="B77" s="60"/>
      <c r="C77" s="72" t="s">
        <v>41</v>
      </c>
      <c r="D77" s="184">
        <v>6156</v>
      </c>
      <c r="E77" s="228">
        <v>223.4</v>
      </c>
      <c r="F77" s="228">
        <v>11439</v>
      </c>
      <c r="G77" s="228">
        <v>3802.5</v>
      </c>
      <c r="H77" s="228">
        <f t="shared" si="14"/>
        <v>21620.9</v>
      </c>
      <c r="I77" s="184">
        <v>6345</v>
      </c>
      <c r="J77" s="228">
        <v>223.4</v>
      </c>
      <c r="K77" s="228">
        <f>Resident!K77</f>
        <v>11844</v>
      </c>
      <c r="L77" s="228">
        <f>Resident!L77*0.5</f>
        <v>3655</v>
      </c>
      <c r="M77" s="228">
        <f t="shared" si="11"/>
        <v>22067.4</v>
      </c>
      <c r="N77" s="184">
        <f t="shared" si="12"/>
        <v>446.5</v>
      </c>
      <c r="O77" s="185">
        <f t="shared" si="13"/>
        <v>2.065131423761268E-2</v>
      </c>
    </row>
    <row r="78" spans="1:18" s="163" customFormat="1" ht="15.75" customHeight="1" x14ac:dyDescent="0.2">
      <c r="A78" s="59"/>
      <c r="B78" s="60"/>
      <c r="C78" s="72" t="s">
        <v>33</v>
      </c>
      <c r="D78" s="184">
        <v>6399</v>
      </c>
      <c r="E78" s="228">
        <v>223.4</v>
      </c>
      <c r="F78" s="228">
        <v>11439</v>
      </c>
      <c r="G78" s="228">
        <v>3802.5</v>
      </c>
      <c r="H78" s="228">
        <f t="shared" si="14"/>
        <v>21863.9</v>
      </c>
      <c r="I78" s="184">
        <v>6525</v>
      </c>
      <c r="J78" s="228">
        <v>223.4</v>
      </c>
      <c r="K78" s="228">
        <f>Resident!K78</f>
        <v>11844</v>
      </c>
      <c r="L78" s="228">
        <f>Resident!L78*0.5</f>
        <v>3655</v>
      </c>
      <c r="M78" s="228">
        <f t="shared" si="11"/>
        <v>22247.4</v>
      </c>
      <c r="N78" s="184">
        <f t="shared" si="12"/>
        <v>383.5</v>
      </c>
      <c r="O78" s="185">
        <f t="shared" si="13"/>
        <v>1.7540329035533458E-2</v>
      </c>
    </row>
    <row r="79" spans="1:18" s="163" customFormat="1" ht="15.75" customHeight="1" x14ac:dyDescent="0.2">
      <c r="A79" s="59"/>
      <c r="B79" s="60"/>
      <c r="C79" s="72" t="s">
        <v>34</v>
      </c>
      <c r="D79" s="184">
        <v>5976</v>
      </c>
      <c r="E79" s="228">
        <v>223.4</v>
      </c>
      <c r="F79" s="228">
        <v>11439</v>
      </c>
      <c r="G79" s="228">
        <v>3802.5</v>
      </c>
      <c r="H79" s="228">
        <f t="shared" si="14"/>
        <v>21440.9</v>
      </c>
      <c r="I79" s="184">
        <v>6075</v>
      </c>
      <c r="J79" s="228">
        <v>223.4</v>
      </c>
      <c r="K79" s="228">
        <f>Resident!K79</f>
        <v>11844</v>
      </c>
      <c r="L79" s="228">
        <f>Resident!L79*0.5</f>
        <v>3655</v>
      </c>
      <c r="M79" s="228">
        <f t="shared" si="11"/>
        <v>21797.4</v>
      </c>
      <c r="N79" s="184">
        <f t="shared" si="12"/>
        <v>356.5</v>
      </c>
      <c r="O79" s="185">
        <f t="shared" si="13"/>
        <v>1.6627100541488464E-2</v>
      </c>
    </row>
    <row r="80" spans="1:18" s="163" customFormat="1" ht="15.75" customHeight="1" x14ac:dyDescent="0.2">
      <c r="A80" s="59"/>
      <c r="B80" s="60"/>
      <c r="C80" s="72" t="s">
        <v>120</v>
      </c>
      <c r="D80" s="184">
        <v>1593</v>
      </c>
      <c r="E80" s="228">
        <v>223.4</v>
      </c>
      <c r="F80" s="228">
        <v>11439</v>
      </c>
      <c r="G80" s="228">
        <v>3802.5</v>
      </c>
      <c r="H80" s="228">
        <f t="shared" si="14"/>
        <v>17057.900000000001</v>
      </c>
      <c r="I80" s="184">
        <v>1593</v>
      </c>
      <c r="J80" s="228">
        <v>223.4</v>
      </c>
      <c r="K80" s="228">
        <f>Resident!K80</f>
        <v>11844</v>
      </c>
      <c r="L80" s="228">
        <f>Resident!L80*0.5</f>
        <v>3655</v>
      </c>
      <c r="M80" s="228">
        <f t="shared" si="11"/>
        <v>17315.400000000001</v>
      </c>
      <c r="N80" s="184">
        <f t="shared" si="12"/>
        <v>257.5</v>
      </c>
      <c r="O80" s="185">
        <f t="shared" si="13"/>
        <v>1.5095644833185795E-2</v>
      </c>
    </row>
    <row r="81" spans="1:15" s="163" customFormat="1" ht="15.75" customHeight="1" x14ac:dyDescent="0.2">
      <c r="A81" s="59"/>
      <c r="B81" s="60"/>
      <c r="C81" s="72" t="s">
        <v>119</v>
      </c>
      <c r="D81" s="145">
        <v>6957</v>
      </c>
      <c r="E81" s="171">
        <v>223.4</v>
      </c>
      <c r="F81" s="171">
        <v>11439</v>
      </c>
      <c r="G81" s="171">
        <v>3802.5</v>
      </c>
      <c r="H81" s="171">
        <f t="shared" si="14"/>
        <v>22421.9</v>
      </c>
      <c r="I81" s="145">
        <v>6957</v>
      </c>
      <c r="J81" s="171">
        <v>223.4</v>
      </c>
      <c r="K81" s="171">
        <f>Resident!K81</f>
        <v>11844</v>
      </c>
      <c r="L81" s="171">
        <f>Resident!L81*0.5</f>
        <v>3655</v>
      </c>
      <c r="M81" s="171">
        <f>I81+J81+K81+L81</f>
        <v>22679.4</v>
      </c>
      <c r="N81" s="145">
        <f>M81-H81</f>
        <v>257.5</v>
      </c>
      <c r="O81" s="189">
        <f>N81/H81</f>
        <v>1.148430775268822E-2</v>
      </c>
    </row>
    <row r="82" spans="1:15" s="163" customFormat="1" ht="15.75" customHeight="1" x14ac:dyDescent="0.2">
      <c r="A82" s="75"/>
      <c r="B82" s="76" t="s">
        <v>11</v>
      </c>
      <c r="C82" s="88"/>
      <c r="D82" s="64"/>
      <c r="E82" s="65"/>
      <c r="F82" s="86"/>
      <c r="G82" s="86"/>
      <c r="H82" s="133"/>
      <c r="I82" s="64"/>
      <c r="J82" s="65"/>
      <c r="K82" s="86"/>
      <c r="L82" s="86"/>
      <c r="M82" s="133"/>
      <c r="N82" s="64"/>
      <c r="O82" s="67"/>
    </row>
    <row r="83" spans="1:15" s="163" customFormat="1" ht="15.75" customHeight="1" x14ac:dyDescent="0.2">
      <c r="A83" s="59"/>
      <c r="B83" s="60"/>
      <c r="C83" s="146" t="s">
        <v>26</v>
      </c>
      <c r="D83" s="134" t="s">
        <v>35</v>
      </c>
      <c r="E83" s="139" t="s">
        <v>35</v>
      </c>
      <c r="F83" s="139" t="s">
        <v>35</v>
      </c>
      <c r="G83" s="139" t="s">
        <v>35</v>
      </c>
      <c r="H83" s="139" t="s">
        <v>35</v>
      </c>
      <c r="I83" s="134" t="s">
        <v>35</v>
      </c>
      <c r="J83" s="139" t="s">
        <v>35</v>
      </c>
      <c r="K83" s="139" t="s">
        <v>35</v>
      </c>
      <c r="L83" s="139" t="s">
        <v>35</v>
      </c>
      <c r="M83" s="139" t="s">
        <v>35</v>
      </c>
      <c r="N83" s="134" t="s">
        <v>35</v>
      </c>
      <c r="O83" s="144" t="s">
        <v>35</v>
      </c>
    </row>
    <row r="84" spans="1:15" s="163" customFormat="1" ht="15.75" customHeight="1" x14ac:dyDescent="0.2">
      <c r="A84" s="59"/>
      <c r="B84" s="60"/>
      <c r="C84" s="146" t="s">
        <v>27</v>
      </c>
      <c r="D84" s="134" t="s">
        <v>35</v>
      </c>
      <c r="E84" s="139" t="s">
        <v>35</v>
      </c>
      <c r="F84" s="139" t="s">
        <v>35</v>
      </c>
      <c r="G84" s="139" t="s">
        <v>35</v>
      </c>
      <c r="H84" s="139" t="s">
        <v>35</v>
      </c>
      <c r="I84" s="134" t="s">
        <v>35</v>
      </c>
      <c r="J84" s="139" t="s">
        <v>35</v>
      </c>
      <c r="K84" s="139" t="s">
        <v>35</v>
      </c>
      <c r="L84" s="139" t="s">
        <v>35</v>
      </c>
      <c r="M84" s="139" t="s">
        <v>35</v>
      </c>
      <c r="N84" s="134" t="s">
        <v>35</v>
      </c>
      <c r="O84" s="144" t="s">
        <v>35</v>
      </c>
    </row>
    <row r="85" spans="1:15" s="163" customFormat="1" ht="15.75" customHeight="1" x14ac:dyDescent="0.2">
      <c r="A85" s="59"/>
      <c r="B85" s="60"/>
      <c r="C85" s="146" t="s">
        <v>28</v>
      </c>
      <c r="D85" s="134" t="s">
        <v>35</v>
      </c>
      <c r="E85" s="139" t="s">
        <v>35</v>
      </c>
      <c r="F85" s="139" t="s">
        <v>35</v>
      </c>
      <c r="G85" s="139" t="s">
        <v>35</v>
      </c>
      <c r="H85" s="139" t="s">
        <v>35</v>
      </c>
      <c r="I85" s="134" t="s">
        <v>35</v>
      </c>
      <c r="J85" s="139" t="s">
        <v>35</v>
      </c>
      <c r="K85" s="139" t="s">
        <v>35</v>
      </c>
      <c r="L85" s="139" t="s">
        <v>35</v>
      </c>
      <c r="M85" s="139" t="s">
        <v>35</v>
      </c>
      <c r="N85" s="134" t="s">
        <v>35</v>
      </c>
      <c r="O85" s="144" t="s">
        <v>35</v>
      </c>
    </row>
    <row r="86" spans="1:15" s="163" customFormat="1" ht="15.75" customHeight="1" x14ac:dyDescent="0.2">
      <c r="A86" s="59"/>
      <c r="B86" s="60"/>
      <c r="C86" s="146" t="s">
        <v>24</v>
      </c>
      <c r="D86" s="134" t="s">
        <v>35</v>
      </c>
      <c r="E86" s="139" t="s">
        <v>35</v>
      </c>
      <c r="F86" s="139" t="s">
        <v>35</v>
      </c>
      <c r="G86" s="139" t="s">
        <v>35</v>
      </c>
      <c r="H86" s="139" t="s">
        <v>35</v>
      </c>
      <c r="I86" s="134" t="s">
        <v>35</v>
      </c>
      <c r="J86" s="139" t="s">
        <v>35</v>
      </c>
      <c r="K86" s="139" t="s">
        <v>35</v>
      </c>
      <c r="L86" s="139" t="s">
        <v>35</v>
      </c>
      <c r="M86" s="139" t="s">
        <v>35</v>
      </c>
      <c r="N86" s="134" t="s">
        <v>35</v>
      </c>
      <c r="O86" s="144" t="s">
        <v>35</v>
      </c>
    </row>
    <row r="87" spans="1:15" s="163" customFormat="1" ht="15.75" customHeight="1" x14ac:dyDescent="0.2">
      <c r="A87" s="59"/>
      <c r="B87" s="60"/>
      <c r="C87" s="72" t="s">
        <v>103</v>
      </c>
      <c r="D87" s="134" t="s">
        <v>35</v>
      </c>
      <c r="E87" s="139" t="s">
        <v>35</v>
      </c>
      <c r="F87" s="139" t="s">
        <v>35</v>
      </c>
      <c r="G87" s="139" t="s">
        <v>35</v>
      </c>
      <c r="H87" s="139" t="s">
        <v>35</v>
      </c>
      <c r="I87" s="134" t="s">
        <v>35</v>
      </c>
      <c r="J87" s="139" t="s">
        <v>35</v>
      </c>
      <c r="K87" s="139" t="s">
        <v>35</v>
      </c>
      <c r="L87" s="139" t="s">
        <v>35</v>
      </c>
      <c r="M87" s="139" t="s">
        <v>35</v>
      </c>
      <c r="N87" s="135" t="s">
        <v>35</v>
      </c>
      <c r="O87" s="138" t="s">
        <v>35</v>
      </c>
    </row>
    <row r="88" spans="1:15" s="151" customFormat="1" ht="15.75" customHeight="1" thickBot="1" x14ac:dyDescent="0.25">
      <c r="A88" s="77"/>
      <c r="B88" s="78"/>
      <c r="C88" s="147" t="s">
        <v>29</v>
      </c>
      <c r="D88" s="159" t="s">
        <v>35</v>
      </c>
      <c r="E88" s="148" t="s">
        <v>35</v>
      </c>
      <c r="F88" s="148" t="s">
        <v>35</v>
      </c>
      <c r="G88" s="148" t="s">
        <v>35</v>
      </c>
      <c r="H88" s="148" t="s">
        <v>35</v>
      </c>
      <c r="I88" s="159" t="s">
        <v>35</v>
      </c>
      <c r="J88" s="148" t="s">
        <v>35</v>
      </c>
      <c r="K88" s="148" t="s">
        <v>35</v>
      </c>
      <c r="L88" s="148" t="s">
        <v>35</v>
      </c>
      <c r="M88" s="148" t="s">
        <v>35</v>
      </c>
      <c r="N88" s="159" t="s">
        <v>35</v>
      </c>
      <c r="O88" s="160" t="s">
        <v>35</v>
      </c>
    </row>
    <row r="89" spans="1:15" s="10" customFormat="1" ht="21.75" customHeight="1" x14ac:dyDescent="0.25">
      <c r="A89" s="18"/>
      <c r="B89" s="19" t="s">
        <v>19</v>
      </c>
      <c r="C89" s="18"/>
      <c r="D89" s="109"/>
      <c r="E89" s="109"/>
      <c r="F89" s="109"/>
      <c r="G89" s="109"/>
      <c r="H89" s="109"/>
      <c r="I89" s="17"/>
      <c r="J89" s="17"/>
      <c r="K89" s="17"/>
      <c r="L89" s="17"/>
      <c r="M89" s="17"/>
      <c r="N89" s="17"/>
      <c r="O89" s="20"/>
    </row>
    <row r="90" spans="1:15" s="24" customFormat="1" ht="12.75" customHeight="1" x14ac:dyDescent="0.25">
      <c r="A90" s="18"/>
      <c r="B90" s="19"/>
      <c r="C90" s="15" t="s">
        <v>60</v>
      </c>
      <c r="D90" s="110"/>
      <c r="E90" s="110"/>
      <c r="F90" s="110"/>
      <c r="G90" s="110"/>
      <c r="H90" s="110"/>
      <c r="I90" s="26"/>
      <c r="J90" s="26"/>
      <c r="K90" s="26"/>
      <c r="L90" s="26"/>
      <c r="M90" s="26"/>
      <c r="N90" s="26"/>
      <c r="O90" s="27"/>
    </row>
    <row r="91" spans="1:15" s="7" customFormat="1" x14ac:dyDescent="0.2">
      <c r="A91" s="24"/>
      <c r="B91" s="24"/>
      <c r="C91" s="32" t="s">
        <v>57</v>
      </c>
      <c r="D91" s="111"/>
      <c r="E91" s="111"/>
      <c r="F91" s="111"/>
      <c r="G91" s="111"/>
      <c r="H91" s="111"/>
      <c r="I91" s="28"/>
      <c r="J91" s="28"/>
      <c r="K91" s="28"/>
      <c r="L91" s="28"/>
      <c r="M91" s="28"/>
      <c r="N91" s="28"/>
      <c r="O91" s="29"/>
    </row>
    <row r="92" spans="1:15" s="7" customFormat="1" x14ac:dyDescent="0.2">
      <c r="A92" s="24"/>
      <c r="B92" s="24"/>
      <c r="C92" s="15" t="s">
        <v>42</v>
      </c>
      <c r="D92" s="111"/>
      <c r="E92" s="111"/>
      <c r="F92" s="111"/>
      <c r="G92" s="111"/>
      <c r="H92" s="111"/>
      <c r="I92" s="28"/>
      <c r="J92" s="28"/>
      <c r="K92" s="28"/>
      <c r="L92" s="28"/>
      <c r="M92" s="28"/>
      <c r="N92" s="28"/>
      <c r="O92" s="29"/>
    </row>
    <row r="93" spans="1:15" x14ac:dyDescent="0.2">
      <c r="A93" s="22"/>
      <c r="B93" s="22"/>
      <c r="C93" s="342" t="s">
        <v>73</v>
      </c>
      <c r="D93" s="342"/>
      <c r="E93" s="342"/>
      <c r="F93" s="342"/>
      <c r="G93" s="342"/>
      <c r="H93" s="342"/>
      <c r="I93" s="342"/>
      <c r="J93" s="342"/>
      <c r="K93" s="342"/>
      <c r="L93" s="342"/>
      <c r="M93" s="342"/>
      <c r="N93" s="342"/>
      <c r="O93" s="342"/>
    </row>
    <row r="94" spans="1:15" x14ac:dyDescent="0.2">
      <c r="A94" s="22"/>
      <c r="B94" s="22"/>
      <c r="C94" s="33" t="s">
        <v>58</v>
      </c>
      <c r="D94" s="112"/>
      <c r="E94" s="112"/>
      <c r="F94" s="112"/>
      <c r="G94" s="112"/>
      <c r="H94" s="113"/>
      <c r="I94" s="30"/>
      <c r="J94" s="30"/>
      <c r="K94" s="30"/>
      <c r="L94" s="30"/>
      <c r="M94" s="31"/>
      <c r="N94" s="30"/>
      <c r="O94" s="31"/>
    </row>
    <row r="95" spans="1:15" s="23" customFormat="1" x14ac:dyDescent="0.2">
      <c r="A95" s="16"/>
      <c r="B95" s="16"/>
      <c r="C95" s="357" t="s">
        <v>97</v>
      </c>
      <c r="D95" s="3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</row>
    <row r="96" spans="1:15" x14ac:dyDescent="0.2">
      <c r="C96" s="34" t="s">
        <v>43</v>
      </c>
      <c r="D96" s="112"/>
      <c r="E96" s="112"/>
      <c r="F96" s="112"/>
      <c r="G96" s="112"/>
      <c r="H96" s="113"/>
      <c r="I96" s="30"/>
      <c r="J96" s="30"/>
      <c r="K96" s="30"/>
      <c r="L96" s="30"/>
      <c r="M96" s="31"/>
      <c r="N96" s="30"/>
      <c r="O96" s="31"/>
    </row>
    <row r="97" spans="3:15" ht="30" customHeight="1" x14ac:dyDescent="0.2">
      <c r="C97" s="342" t="s">
        <v>140</v>
      </c>
      <c r="D97" s="342"/>
      <c r="E97" s="342"/>
      <c r="F97" s="342"/>
      <c r="G97" s="342"/>
      <c r="H97" s="342"/>
      <c r="I97" s="342"/>
      <c r="J97" s="342"/>
      <c r="K97" s="342"/>
      <c r="L97" s="342"/>
    </row>
    <row r="98" spans="3:15" s="23" customFormat="1" x14ac:dyDescent="0.2">
      <c r="C98" s="348" t="s">
        <v>132</v>
      </c>
      <c r="D98" s="348"/>
      <c r="E98" s="348"/>
      <c r="F98" s="348"/>
      <c r="G98" s="348"/>
      <c r="H98" s="348"/>
      <c r="I98" s="348"/>
      <c r="J98" s="348"/>
      <c r="K98" s="348"/>
      <c r="L98" s="348"/>
      <c r="M98" s="348"/>
      <c r="N98" s="348"/>
      <c r="O98" s="348"/>
    </row>
  </sheetData>
  <mergeCells count="8">
    <mergeCell ref="C98:O98"/>
    <mergeCell ref="C97:L97"/>
    <mergeCell ref="N4:O4"/>
    <mergeCell ref="C95:O95"/>
    <mergeCell ref="C93:O93"/>
    <mergeCell ref="D5:H5"/>
    <mergeCell ref="I5:M5"/>
    <mergeCell ref="N5:O5"/>
  </mergeCells>
  <phoneticPr fontId="0" type="noConversion"/>
  <printOptions horizontalCentered="1"/>
  <pageMargins left="0.25" right="0.25" top="0.5" bottom="0.25" header="0.3" footer="0.3"/>
  <pageSetup scale="55" fitToHeight="2" orientation="landscape" r:id="rId1"/>
  <headerFooter alignWithMargins="0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view="pageBreakPreview" zoomScaleNormal="70" zoomScaleSheetLayoutView="100" workbookViewId="0">
      <pane ySplit="7" topLeftCell="A29" activePane="bottomLeft" state="frozen"/>
      <selection activeCell="F52" sqref="F52"/>
      <selection pane="bottomLeft" activeCell="F52" sqref="F52"/>
    </sheetView>
  </sheetViews>
  <sheetFormatPr defaultColWidth="9.140625" defaultRowHeight="12.75" x14ac:dyDescent="0.2"/>
  <cols>
    <col min="1" max="1" width="2" style="9" customWidth="1"/>
    <col min="2" max="2" width="6.140625" style="9" customWidth="1"/>
    <col min="3" max="3" width="55.85546875" style="9" customWidth="1"/>
    <col min="4" max="4" width="11.42578125" style="22" customWidth="1"/>
    <col min="5" max="7" width="11.140625" style="9" customWidth="1"/>
    <col min="8" max="8" width="11.140625" style="11" customWidth="1"/>
    <col min="9" max="9" width="11.42578125" style="9" bestFit="1" customWidth="1"/>
    <col min="10" max="12" width="10.7109375" style="9" bestFit="1" customWidth="1"/>
    <col min="13" max="13" width="10.7109375" style="11" bestFit="1" customWidth="1"/>
    <col min="14" max="14" width="12.28515625" style="9" customWidth="1"/>
    <col min="15" max="15" width="10.85546875" style="11" customWidth="1"/>
    <col min="16" max="17" width="10" style="9" bestFit="1" customWidth="1"/>
    <col min="18" max="16384" width="9.140625" style="9"/>
  </cols>
  <sheetData>
    <row r="1" spans="1:17" s="7" customFormat="1" ht="18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7" s="7" customFormat="1" ht="18" x14ac:dyDescent="0.25">
      <c r="A2" s="45" t="s">
        <v>125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7" s="7" customFormat="1" ht="18.75" thickBot="1" x14ac:dyDescent="0.3">
      <c r="A3" s="44" t="s">
        <v>83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7" s="4" customFormat="1" ht="15.75" x14ac:dyDescent="0.25">
      <c r="A4" s="91"/>
      <c r="B4" s="92"/>
      <c r="C4" s="309"/>
      <c r="D4" s="93"/>
      <c r="E4" s="93"/>
      <c r="F4" s="93"/>
      <c r="G4" s="93"/>
      <c r="H4" s="155"/>
      <c r="I4" s="93"/>
      <c r="J4" s="93"/>
      <c r="K4" s="93"/>
      <c r="L4" s="93"/>
      <c r="M4" s="155"/>
      <c r="N4" s="355" t="s">
        <v>1</v>
      </c>
      <c r="O4" s="356"/>
    </row>
    <row r="5" spans="1:17" s="4" customFormat="1" ht="16.5" thickBot="1" x14ac:dyDescent="0.3">
      <c r="A5" s="94"/>
      <c r="B5" s="95"/>
      <c r="C5" s="308"/>
      <c r="D5" s="365" t="s">
        <v>116</v>
      </c>
      <c r="E5" s="359"/>
      <c r="F5" s="360"/>
      <c r="G5" s="360"/>
      <c r="H5" s="347"/>
      <c r="I5" s="358" t="s">
        <v>123</v>
      </c>
      <c r="J5" s="359"/>
      <c r="K5" s="360"/>
      <c r="L5" s="360"/>
      <c r="M5" s="347"/>
      <c r="N5" s="361" t="s">
        <v>17</v>
      </c>
      <c r="O5" s="362"/>
    </row>
    <row r="6" spans="1:17" s="4" customFormat="1" ht="15.75" customHeight="1" x14ac:dyDescent="0.25">
      <c r="A6" s="94"/>
      <c r="B6" s="95"/>
      <c r="C6" s="308"/>
      <c r="D6" s="299" t="s">
        <v>115</v>
      </c>
      <c r="E6" s="279" t="s">
        <v>115</v>
      </c>
      <c r="F6" s="279" t="s">
        <v>115</v>
      </c>
      <c r="G6" s="279" t="s">
        <v>115</v>
      </c>
      <c r="H6" s="279" t="s">
        <v>115</v>
      </c>
      <c r="I6" s="279" t="s">
        <v>126</v>
      </c>
      <c r="J6" s="279" t="s">
        <v>126</v>
      </c>
      <c r="K6" s="279" t="s">
        <v>126</v>
      </c>
      <c r="L6" s="279" t="s">
        <v>126</v>
      </c>
      <c r="M6" s="279" t="s">
        <v>126</v>
      </c>
      <c r="N6" s="96" t="s">
        <v>14</v>
      </c>
      <c r="O6" s="97" t="s">
        <v>15</v>
      </c>
    </row>
    <row r="7" spans="1:17" s="4" customFormat="1" ht="18" thickBot="1" x14ac:dyDescent="0.3">
      <c r="A7" s="98" t="s">
        <v>0</v>
      </c>
      <c r="B7" s="99"/>
      <c r="C7" s="303"/>
      <c r="D7" s="300" t="s">
        <v>67</v>
      </c>
      <c r="E7" s="280" t="s">
        <v>68</v>
      </c>
      <c r="F7" s="280" t="s">
        <v>69</v>
      </c>
      <c r="G7" s="280" t="s">
        <v>70</v>
      </c>
      <c r="H7" s="281" t="s">
        <v>16</v>
      </c>
      <c r="I7" s="280" t="s">
        <v>67</v>
      </c>
      <c r="J7" s="280" t="s">
        <v>68</v>
      </c>
      <c r="K7" s="280" t="s">
        <v>69</v>
      </c>
      <c r="L7" s="280" t="s">
        <v>70</v>
      </c>
      <c r="M7" s="281" t="s">
        <v>16</v>
      </c>
      <c r="N7" s="96" t="s">
        <v>1</v>
      </c>
      <c r="O7" s="100" t="s">
        <v>1</v>
      </c>
    </row>
    <row r="8" spans="1:17" s="163" customFormat="1" ht="15.75" thickBot="1" x14ac:dyDescent="0.3">
      <c r="A8" s="55" t="s">
        <v>12</v>
      </c>
      <c r="B8" s="56"/>
      <c r="C8" s="122"/>
      <c r="D8" s="57"/>
      <c r="E8" s="56"/>
      <c r="F8" s="56"/>
      <c r="G8" s="56"/>
      <c r="H8" s="58"/>
      <c r="I8" s="57"/>
      <c r="J8" s="56"/>
      <c r="K8" s="56"/>
      <c r="L8" s="56"/>
      <c r="M8" s="58"/>
      <c r="N8" s="56"/>
      <c r="O8" s="58"/>
    </row>
    <row r="9" spans="1:17" s="163" customFormat="1" ht="15.75" customHeight="1" x14ac:dyDescent="0.2">
      <c r="A9" s="61"/>
      <c r="B9" s="60" t="s">
        <v>108</v>
      </c>
      <c r="C9" s="127"/>
      <c r="D9" s="82"/>
      <c r="E9" s="62"/>
      <c r="F9" s="62"/>
      <c r="G9" s="62"/>
      <c r="H9" s="63"/>
      <c r="I9" s="82"/>
      <c r="J9" s="62"/>
      <c r="K9" s="62"/>
      <c r="L9" s="62"/>
      <c r="M9" s="63"/>
      <c r="N9" s="62"/>
      <c r="O9" s="63"/>
    </row>
    <row r="10" spans="1:17" s="163" customFormat="1" ht="15.75" customHeight="1" x14ac:dyDescent="0.2">
      <c r="A10" s="59"/>
      <c r="B10" s="60"/>
      <c r="C10" s="123" t="s">
        <v>20</v>
      </c>
      <c r="D10" s="162">
        <v>36546</v>
      </c>
      <c r="E10" s="136">
        <v>1737.8400000000001</v>
      </c>
      <c r="F10" s="133">
        <v>15220</v>
      </c>
      <c r="G10" s="137">
        <v>7605</v>
      </c>
      <c r="H10" s="66">
        <f>SUM(D10:G10)</f>
        <v>61108.84</v>
      </c>
      <c r="I10" s="162">
        <v>37642</v>
      </c>
      <c r="J10" s="136">
        <v>1766.3400000000001</v>
      </c>
      <c r="K10" s="133">
        <v>15676</v>
      </c>
      <c r="L10" s="137">
        <v>7310</v>
      </c>
      <c r="M10" s="66">
        <f>SUM(I10:L10)</f>
        <v>62394.34</v>
      </c>
      <c r="N10" s="133">
        <f>M10-H10</f>
        <v>1285.5</v>
      </c>
      <c r="O10" s="216">
        <f>N10/H10</f>
        <v>2.1036236328491918E-2</v>
      </c>
      <c r="P10" s="272"/>
      <c r="Q10" s="272"/>
    </row>
    <row r="11" spans="1:17" s="163" customFormat="1" ht="15.75" customHeight="1" x14ac:dyDescent="0.2">
      <c r="A11" s="59"/>
      <c r="B11" s="60"/>
      <c r="C11" s="123" t="s">
        <v>47</v>
      </c>
      <c r="D11" s="162">
        <v>38242</v>
      </c>
      <c r="E11" s="136">
        <v>1737.8400000000001</v>
      </c>
      <c r="F11" s="133">
        <v>15220</v>
      </c>
      <c r="G11" s="137">
        <v>7605</v>
      </c>
      <c r="H11" s="66">
        <f>SUM(D11:G11)</f>
        <v>62804.84</v>
      </c>
      <c r="I11" s="162">
        <v>39388</v>
      </c>
      <c r="J11" s="136">
        <v>1766.3400000000001</v>
      </c>
      <c r="K11" s="133">
        <v>15676</v>
      </c>
      <c r="L11" s="137">
        <v>7310</v>
      </c>
      <c r="M11" s="66">
        <f>SUM(I11:L11)</f>
        <v>64140.34</v>
      </c>
      <c r="N11" s="133">
        <f>M11-H11</f>
        <v>1335.5</v>
      </c>
      <c r="O11" s="216">
        <f>N11/H11</f>
        <v>2.1264284727100652E-2</v>
      </c>
      <c r="P11" s="272"/>
      <c r="Q11" s="272"/>
    </row>
    <row r="12" spans="1:17" s="163" customFormat="1" ht="15.75" customHeight="1" x14ac:dyDescent="0.2">
      <c r="A12" s="59"/>
      <c r="B12" s="60"/>
      <c r="C12" s="123" t="s">
        <v>3</v>
      </c>
      <c r="D12" s="162">
        <v>39942</v>
      </c>
      <c r="E12" s="136">
        <v>1737.8400000000001</v>
      </c>
      <c r="F12" s="133">
        <v>15220</v>
      </c>
      <c r="G12" s="137">
        <v>7605</v>
      </c>
      <c r="H12" s="66">
        <f>SUM(D12:G12)</f>
        <v>64504.84</v>
      </c>
      <c r="I12" s="162">
        <v>41140</v>
      </c>
      <c r="J12" s="136">
        <v>1766.3400000000001</v>
      </c>
      <c r="K12" s="133">
        <v>15676</v>
      </c>
      <c r="L12" s="137">
        <v>7310</v>
      </c>
      <c r="M12" s="66">
        <f>SUM(I12:L12)</f>
        <v>65892.34</v>
      </c>
      <c r="N12" s="133">
        <f>M12-H12</f>
        <v>1387.5</v>
      </c>
      <c r="O12" s="216">
        <f>N12/H12</f>
        <v>2.1510013822218614E-2</v>
      </c>
      <c r="P12" s="272"/>
      <c r="Q12" s="272"/>
    </row>
    <row r="13" spans="1:17" s="163" customFormat="1" ht="15.75" customHeight="1" x14ac:dyDescent="0.2">
      <c r="A13" s="59"/>
      <c r="B13" s="60"/>
      <c r="C13" s="123" t="s">
        <v>4</v>
      </c>
      <c r="D13" s="162">
        <v>39638</v>
      </c>
      <c r="E13" s="136">
        <v>1737.8400000000001</v>
      </c>
      <c r="F13" s="133">
        <v>15220</v>
      </c>
      <c r="G13" s="137">
        <v>7605</v>
      </c>
      <c r="H13" s="66">
        <f>SUM(D13:G13)</f>
        <v>64200.84</v>
      </c>
      <c r="I13" s="162">
        <v>40826</v>
      </c>
      <c r="J13" s="136">
        <v>1766.3400000000001</v>
      </c>
      <c r="K13" s="133">
        <v>15676</v>
      </c>
      <c r="L13" s="137">
        <v>7310</v>
      </c>
      <c r="M13" s="66">
        <f>SUM(I13:L13)</f>
        <v>65578.34</v>
      </c>
      <c r="N13" s="133">
        <f>M13-H13</f>
        <v>1377.5</v>
      </c>
      <c r="O13" s="216">
        <f>N13/H13</f>
        <v>2.1456105558743468E-2</v>
      </c>
      <c r="P13" s="272"/>
      <c r="Q13" s="272"/>
    </row>
    <row r="14" spans="1:17" s="163" customFormat="1" ht="15.75" customHeight="1" x14ac:dyDescent="0.2">
      <c r="A14" s="59"/>
      <c r="B14" s="60"/>
      <c r="C14" s="123" t="s">
        <v>46</v>
      </c>
      <c r="D14" s="162">
        <v>36932</v>
      </c>
      <c r="E14" s="136">
        <v>1737.8400000000001</v>
      </c>
      <c r="F14" s="133">
        <v>15220</v>
      </c>
      <c r="G14" s="137">
        <v>7605</v>
      </c>
      <c r="H14" s="66">
        <f>SUM(D14:G14)</f>
        <v>61494.84</v>
      </c>
      <c r="I14" s="162">
        <v>38038</v>
      </c>
      <c r="J14" s="136">
        <v>1766.3400000000001</v>
      </c>
      <c r="K14" s="133">
        <v>15676</v>
      </c>
      <c r="L14" s="137">
        <v>7310</v>
      </c>
      <c r="M14" s="66">
        <f>SUM(I14:L14)</f>
        <v>62790.34</v>
      </c>
      <c r="N14" s="133">
        <f>M14-H14</f>
        <v>1295.5</v>
      </c>
      <c r="O14" s="216">
        <f>N14/H14</f>
        <v>2.1066808206997533E-2</v>
      </c>
      <c r="P14" s="272"/>
      <c r="Q14" s="272"/>
    </row>
    <row r="15" spans="1:17" s="163" customFormat="1" ht="15.75" customHeight="1" x14ac:dyDescent="0.2">
      <c r="A15" s="59"/>
      <c r="B15" s="60" t="s">
        <v>99</v>
      </c>
      <c r="C15" s="125"/>
      <c r="D15" s="162"/>
      <c r="E15" s="136"/>
      <c r="F15" s="133"/>
      <c r="G15" s="137"/>
      <c r="H15" s="66"/>
      <c r="I15" s="162"/>
      <c r="J15" s="136"/>
      <c r="K15" s="133"/>
      <c r="L15" s="137"/>
      <c r="M15" s="66"/>
      <c r="N15" s="133"/>
      <c r="O15" s="216"/>
      <c r="P15" s="272"/>
      <c r="Q15" s="272"/>
    </row>
    <row r="16" spans="1:17" s="163" customFormat="1" ht="15.75" customHeight="1" x14ac:dyDescent="0.2">
      <c r="A16" s="59"/>
      <c r="B16" s="60"/>
      <c r="C16" s="123" t="s">
        <v>20</v>
      </c>
      <c r="D16" s="162">
        <v>38336</v>
      </c>
      <c r="E16" s="136">
        <v>1737.8400000000001</v>
      </c>
      <c r="F16" s="133">
        <v>15220</v>
      </c>
      <c r="G16" s="137">
        <v>7605</v>
      </c>
      <c r="H16" s="66">
        <f>SUM(D16:G16)</f>
        <v>62898.84</v>
      </c>
      <c r="I16" s="162">
        <v>39486</v>
      </c>
      <c r="J16" s="136">
        <v>1766.3400000000001</v>
      </c>
      <c r="K16" s="133">
        <v>15676</v>
      </c>
      <c r="L16" s="137">
        <v>7310</v>
      </c>
      <c r="M16" s="66">
        <f>SUM(I16:L16)</f>
        <v>64238.34</v>
      </c>
      <c r="N16" s="133">
        <f>M16-H16</f>
        <v>1339.5</v>
      </c>
      <c r="O16" s="216">
        <f>N16/H16</f>
        <v>2.1296100214248784E-2</v>
      </c>
      <c r="P16" s="272"/>
      <c r="Q16" s="272"/>
    </row>
    <row r="17" spans="1:17" s="163" customFormat="1" ht="15.75" customHeight="1" x14ac:dyDescent="0.2">
      <c r="A17" s="59"/>
      <c r="B17" s="60"/>
      <c r="C17" s="123" t="s">
        <v>47</v>
      </c>
      <c r="D17" s="162">
        <v>39934</v>
      </c>
      <c r="E17" s="136">
        <v>1737.8400000000001</v>
      </c>
      <c r="F17" s="133">
        <v>15220</v>
      </c>
      <c r="G17" s="137">
        <v>7605</v>
      </c>
      <c r="H17" s="66">
        <f>SUM(D17:G17)</f>
        <v>64496.84</v>
      </c>
      <c r="I17" s="162">
        <v>41132</v>
      </c>
      <c r="J17" s="136">
        <v>1766.3400000000001</v>
      </c>
      <c r="K17" s="133">
        <v>15676</v>
      </c>
      <c r="L17" s="137">
        <v>7310</v>
      </c>
      <c r="M17" s="66">
        <f>SUM(I17:L17)</f>
        <v>65884.34</v>
      </c>
      <c r="N17" s="133">
        <f>M17-H17</f>
        <v>1387.5</v>
      </c>
      <c r="O17" s="216">
        <f>N17/H17</f>
        <v>2.151268186162299E-2</v>
      </c>
      <c r="P17" s="272"/>
      <c r="Q17" s="272"/>
    </row>
    <row r="18" spans="1:17" s="163" customFormat="1" ht="15.75" customHeight="1" x14ac:dyDescent="0.2">
      <c r="A18" s="59"/>
      <c r="B18" s="60"/>
      <c r="C18" s="123" t="s">
        <v>3</v>
      </c>
      <c r="D18" s="162">
        <v>41732</v>
      </c>
      <c r="E18" s="136">
        <v>1737.8400000000001</v>
      </c>
      <c r="F18" s="133">
        <v>15220</v>
      </c>
      <c r="G18" s="137">
        <v>7605</v>
      </c>
      <c r="H18" s="66">
        <f>SUM(D18:G18)</f>
        <v>66294.84</v>
      </c>
      <c r="I18" s="162">
        <v>42982</v>
      </c>
      <c r="J18" s="136">
        <v>1766.3400000000001</v>
      </c>
      <c r="K18" s="133">
        <v>15676</v>
      </c>
      <c r="L18" s="137">
        <v>7310</v>
      </c>
      <c r="M18" s="66">
        <f>SUM(I18:L18)</f>
        <v>67734.34</v>
      </c>
      <c r="N18" s="133">
        <f>M18-H18</f>
        <v>1439.5</v>
      </c>
      <c r="O18" s="216">
        <f>N18/H18</f>
        <v>2.171360546310995E-2</v>
      </c>
      <c r="P18" s="272"/>
      <c r="Q18" s="272"/>
    </row>
    <row r="19" spans="1:17" s="163" customFormat="1" ht="15.75" customHeight="1" x14ac:dyDescent="0.2">
      <c r="A19" s="59"/>
      <c r="B19" s="60"/>
      <c r="C19" s="123" t="s">
        <v>4</v>
      </c>
      <c r="D19" s="162">
        <v>41326</v>
      </c>
      <c r="E19" s="136">
        <v>1737.8400000000001</v>
      </c>
      <c r="F19" s="133">
        <v>15220</v>
      </c>
      <c r="G19" s="137">
        <v>7605</v>
      </c>
      <c r="H19" s="66">
        <f>SUM(D19:G19)</f>
        <v>65888.84</v>
      </c>
      <c r="I19" s="162">
        <v>42564</v>
      </c>
      <c r="J19" s="136">
        <v>1766.3400000000001</v>
      </c>
      <c r="K19" s="133">
        <v>15676</v>
      </c>
      <c r="L19" s="137">
        <v>7310</v>
      </c>
      <c r="M19" s="66">
        <f>SUM(I19:L19)</f>
        <v>67316.34</v>
      </c>
      <c r="N19" s="133">
        <f>M19-H19</f>
        <v>1427.5</v>
      </c>
      <c r="O19" s="216">
        <f>N19/H19</f>
        <v>2.166527745821599E-2</v>
      </c>
      <c r="P19" s="272"/>
      <c r="Q19" s="272"/>
    </row>
    <row r="20" spans="1:17" s="163" customFormat="1" ht="15.75" customHeight="1" x14ac:dyDescent="0.2">
      <c r="A20" s="59"/>
      <c r="B20" s="69"/>
      <c r="C20" s="282" t="s">
        <v>46</v>
      </c>
      <c r="D20" s="107">
        <v>38704</v>
      </c>
      <c r="E20" s="186">
        <v>1737.8400000000001</v>
      </c>
      <c r="F20" s="108">
        <v>15220</v>
      </c>
      <c r="G20" s="187">
        <v>7605</v>
      </c>
      <c r="H20" s="71">
        <f>SUM(D20:G20)</f>
        <v>63266.84</v>
      </c>
      <c r="I20" s="107">
        <v>39864</v>
      </c>
      <c r="J20" s="186">
        <v>1766.3400000000001</v>
      </c>
      <c r="K20" s="108">
        <v>15676</v>
      </c>
      <c r="L20" s="187">
        <v>7310</v>
      </c>
      <c r="M20" s="71">
        <f>SUM(I20:L20)</f>
        <v>64616.34</v>
      </c>
      <c r="N20" s="108">
        <f>M20-H20</f>
        <v>1349.5</v>
      </c>
      <c r="O20" s="217">
        <f>N20/H20</f>
        <v>2.1330289295308572E-2</v>
      </c>
      <c r="P20" s="272"/>
      <c r="Q20" s="272"/>
    </row>
    <row r="21" spans="1:17" s="163" customFormat="1" ht="15.75" customHeight="1" x14ac:dyDescent="0.2">
      <c r="A21" s="75"/>
      <c r="B21" s="60" t="s">
        <v>5</v>
      </c>
      <c r="C21" s="123"/>
      <c r="D21" s="162"/>
      <c r="E21" s="298"/>
      <c r="F21" s="133"/>
      <c r="G21" s="137"/>
      <c r="H21" s="66"/>
      <c r="I21" s="162"/>
      <c r="J21" s="136"/>
      <c r="K21" s="133"/>
      <c r="L21" s="137"/>
      <c r="M21" s="66"/>
      <c r="N21" s="133"/>
      <c r="O21" s="216"/>
      <c r="P21" s="272"/>
      <c r="Q21" s="272"/>
    </row>
    <row r="22" spans="1:17" s="163" customFormat="1" ht="15.75" customHeight="1" x14ac:dyDescent="0.2">
      <c r="A22" s="59"/>
      <c r="B22" s="60"/>
      <c r="C22" s="123" t="s">
        <v>20</v>
      </c>
      <c r="D22" s="162">
        <v>31284</v>
      </c>
      <c r="E22" s="136">
        <v>1695.8400000000001</v>
      </c>
      <c r="F22" s="133">
        <v>11439</v>
      </c>
      <c r="G22" s="137">
        <v>7605</v>
      </c>
      <c r="H22" s="66">
        <f>SUM(D22:G22)</f>
        <v>52023.839999999997</v>
      </c>
      <c r="I22" s="162">
        <v>32220</v>
      </c>
      <c r="J22" s="136">
        <v>1732.5800000000002</v>
      </c>
      <c r="K22" s="133">
        <v>11844</v>
      </c>
      <c r="L22" s="137">
        <v>7310</v>
      </c>
      <c r="M22" s="66">
        <f>SUM(I22:L22)</f>
        <v>53106.58</v>
      </c>
      <c r="N22" s="133">
        <f>M22-H22</f>
        <v>1082.7400000000052</v>
      </c>
      <c r="O22" s="216">
        <f>N22/H22</f>
        <v>2.0812381400527245E-2</v>
      </c>
      <c r="P22" s="272"/>
      <c r="Q22" s="272"/>
    </row>
    <row r="23" spans="1:17" s="163" customFormat="1" ht="15.75" customHeight="1" x14ac:dyDescent="0.2">
      <c r="A23" s="59"/>
      <c r="B23" s="60"/>
      <c r="C23" s="123" t="s">
        <v>47</v>
      </c>
      <c r="D23" s="162">
        <v>32976</v>
      </c>
      <c r="E23" s="136">
        <v>1695.8400000000001</v>
      </c>
      <c r="F23" s="133">
        <v>11439</v>
      </c>
      <c r="G23" s="137">
        <v>7605</v>
      </c>
      <c r="H23" s="66">
        <f t="shared" ref="H23:H30" si="0">SUM(D23:G23)</f>
        <v>53715.839999999997</v>
      </c>
      <c r="I23" s="162">
        <v>33948</v>
      </c>
      <c r="J23" s="136">
        <v>1732.5800000000002</v>
      </c>
      <c r="K23" s="133">
        <v>11844</v>
      </c>
      <c r="L23" s="137">
        <v>7310</v>
      </c>
      <c r="M23" s="66">
        <f t="shared" ref="M23:M30" si="1">SUM(I23:L23)</f>
        <v>54834.58</v>
      </c>
      <c r="N23" s="133">
        <f t="shared" ref="N23:N30" si="2">M23-H23</f>
        <v>1118.7400000000052</v>
      </c>
      <c r="O23" s="216">
        <f t="shared" ref="O23:O30" si="3">N23/H23</f>
        <v>2.082700372925389E-2</v>
      </c>
      <c r="P23" s="272"/>
      <c r="Q23" s="272"/>
    </row>
    <row r="24" spans="1:17" s="163" customFormat="1" ht="15.75" customHeight="1" x14ac:dyDescent="0.2">
      <c r="A24" s="59"/>
      <c r="B24" s="60"/>
      <c r="C24" s="125" t="s">
        <v>93</v>
      </c>
      <c r="D24" s="162">
        <v>30552</v>
      </c>
      <c r="E24" s="136">
        <v>1695.8400000000001</v>
      </c>
      <c r="F24" s="133">
        <v>11439</v>
      </c>
      <c r="G24" s="137">
        <v>7605</v>
      </c>
      <c r="H24" s="66">
        <f t="shared" si="0"/>
        <v>51291.839999999997</v>
      </c>
      <c r="I24" s="162">
        <v>30552</v>
      </c>
      <c r="J24" s="136">
        <v>1732.5800000000002</v>
      </c>
      <c r="K24" s="133">
        <v>11844</v>
      </c>
      <c r="L24" s="137">
        <v>7310</v>
      </c>
      <c r="M24" s="66">
        <f t="shared" si="1"/>
        <v>51438.58</v>
      </c>
      <c r="N24" s="133">
        <f t="shared" si="2"/>
        <v>146.74000000000524</v>
      </c>
      <c r="O24" s="216">
        <f t="shared" si="3"/>
        <v>2.8608839144785066E-3</v>
      </c>
      <c r="P24" s="272"/>
      <c r="Q24" s="272"/>
    </row>
    <row r="25" spans="1:17" s="163" customFormat="1" ht="15.75" customHeight="1" x14ac:dyDescent="0.2">
      <c r="A25" s="59"/>
      <c r="B25" s="60"/>
      <c r="C25" s="125" t="s">
        <v>49</v>
      </c>
      <c r="D25" s="162">
        <v>35376</v>
      </c>
      <c r="E25" s="136">
        <v>1695.8400000000001</v>
      </c>
      <c r="F25" s="133">
        <v>11439</v>
      </c>
      <c r="G25" s="137">
        <v>7605</v>
      </c>
      <c r="H25" s="66">
        <f t="shared" si="0"/>
        <v>56115.839999999997</v>
      </c>
      <c r="I25" s="162">
        <v>35376</v>
      </c>
      <c r="J25" s="136">
        <v>1732.5800000000002</v>
      </c>
      <c r="K25" s="133">
        <v>11844</v>
      </c>
      <c r="L25" s="137">
        <v>7310</v>
      </c>
      <c r="M25" s="66">
        <f t="shared" si="1"/>
        <v>56262.58</v>
      </c>
      <c r="N25" s="133">
        <f t="shared" si="2"/>
        <v>146.74000000000524</v>
      </c>
      <c r="O25" s="216">
        <f t="shared" si="3"/>
        <v>2.6149479362690686E-3</v>
      </c>
      <c r="P25" s="272"/>
      <c r="Q25" s="272"/>
    </row>
    <row r="26" spans="1:17" s="163" customFormat="1" ht="15.75" customHeight="1" x14ac:dyDescent="0.2">
      <c r="A26" s="59"/>
      <c r="B26" s="60"/>
      <c r="C26" s="125" t="s">
        <v>50</v>
      </c>
      <c r="D26" s="162">
        <v>35100</v>
      </c>
      <c r="E26" s="136">
        <v>1695.8400000000001</v>
      </c>
      <c r="F26" s="133">
        <v>11439</v>
      </c>
      <c r="G26" s="137">
        <v>7605</v>
      </c>
      <c r="H26" s="66">
        <f t="shared" si="0"/>
        <v>55839.839999999997</v>
      </c>
      <c r="I26" s="162">
        <v>36144</v>
      </c>
      <c r="J26" s="136">
        <v>1732.5800000000002</v>
      </c>
      <c r="K26" s="133">
        <v>11844</v>
      </c>
      <c r="L26" s="137">
        <v>7310</v>
      </c>
      <c r="M26" s="66">
        <f t="shared" si="1"/>
        <v>57030.58</v>
      </c>
      <c r="N26" s="133">
        <f t="shared" si="2"/>
        <v>1190.7400000000052</v>
      </c>
      <c r="O26" s="216">
        <f t="shared" si="3"/>
        <v>2.1324201502010129E-2</v>
      </c>
      <c r="P26" s="272"/>
      <c r="Q26" s="272"/>
    </row>
    <row r="27" spans="1:17" s="163" customFormat="1" ht="15.75" customHeight="1" x14ac:dyDescent="0.2">
      <c r="A27" s="59"/>
      <c r="B27" s="60"/>
      <c r="C27" s="123" t="s">
        <v>90</v>
      </c>
      <c r="D27" s="162">
        <v>34128</v>
      </c>
      <c r="E27" s="136">
        <v>1695.8400000000001</v>
      </c>
      <c r="F27" s="133">
        <v>11439</v>
      </c>
      <c r="G27" s="137">
        <v>7605</v>
      </c>
      <c r="H27" s="66">
        <f t="shared" si="0"/>
        <v>54867.839999999997</v>
      </c>
      <c r="I27" s="162">
        <v>35136</v>
      </c>
      <c r="J27" s="136">
        <v>1732.5800000000002</v>
      </c>
      <c r="K27" s="133">
        <v>11844</v>
      </c>
      <c r="L27" s="137">
        <v>7310</v>
      </c>
      <c r="M27" s="66">
        <f t="shared" si="1"/>
        <v>56022.58</v>
      </c>
      <c r="N27" s="133">
        <f t="shared" si="2"/>
        <v>1154.7400000000052</v>
      </c>
      <c r="O27" s="216">
        <f t="shared" si="3"/>
        <v>2.1045843977091232E-2</v>
      </c>
      <c r="P27" s="272"/>
      <c r="Q27" s="272"/>
    </row>
    <row r="28" spans="1:17" s="163" customFormat="1" ht="15.75" customHeight="1" x14ac:dyDescent="0.2">
      <c r="A28" s="59"/>
      <c r="B28" s="60"/>
      <c r="C28" s="125" t="s">
        <v>91</v>
      </c>
      <c r="D28" s="162">
        <v>34368</v>
      </c>
      <c r="E28" s="136">
        <v>1695.8400000000001</v>
      </c>
      <c r="F28" s="133">
        <v>11439</v>
      </c>
      <c r="G28" s="137">
        <v>7605</v>
      </c>
      <c r="H28" s="66">
        <f t="shared" si="0"/>
        <v>55107.839999999997</v>
      </c>
      <c r="I28" s="162">
        <v>35376</v>
      </c>
      <c r="J28" s="136">
        <v>1732.5800000000002</v>
      </c>
      <c r="K28" s="133">
        <v>11844</v>
      </c>
      <c r="L28" s="137">
        <v>7310</v>
      </c>
      <c r="M28" s="66">
        <f t="shared" si="1"/>
        <v>56262.58</v>
      </c>
      <c r="N28" s="133">
        <f t="shared" si="2"/>
        <v>1154.7400000000052</v>
      </c>
      <c r="O28" s="216">
        <f t="shared" si="3"/>
        <v>2.0954187280793537E-2</v>
      </c>
      <c r="P28" s="272"/>
      <c r="Q28" s="272"/>
    </row>
    <row r="29" spans="1:17" s="163" customFormat="1" ht="15.75" customHeight="1" x14ac:dyDescent="0.2">
      <c r="A29" s="59"/>
      <c r="B29" s="60"/>
      <c r="C29" s="123" t="s">
        <v>51</v>
      </c>
      <c r="D29" s="162">
        <v>36504</v>
      </c>
      <c r="E29" s="136">
        <v>1695.8400000000001</v>
      </c>
      <c r="F29" s="133">
        <v>11439</v>
      </c>
      <c r="G29" s="137">
        <v>7605</v>
      </c>
      <c r="H29" s="66">
        <f t="shared" si="0"/>
        <v>57243.839999999997</v>
      </c>
      <c r="I29" s="162">
        <v>37584</v>
      </c>
      <c r="J29" s="136">
        <v>1732.5800000000002</v>
      </c>
      <c r="K29" s="133">
        <v>11844</v>
      </c>
      <c r="L29" s="137">
        <v>7310</v>
      </c>
      <c r="M29" s="66">
        <f t="shared" si="1"/>
        <v>58470.58</v>
      </c>
      <c r="N29" s="133">
        <f t="shared" si="2"/>
        <v>1226.7400000000052</v>
      </c>
      <c r="O29" s="216">
        <f t="shared" si="3"/>
        <v>2.1430078764806928E-2</v>
      </c>
      <c r="P29" s="272"/>
      <c r="Q29" s="272"/>
    </row>
    <row r="30" spans="1:17" s="163" customFormat="1" ht="16.5" customHeight="1" x14ac:dyDescent="0.2">
      <c r="A30" s="59"/>
      <c r="B30" s="60"/>
      <c r="C30" s="125" t="s">
        <v>88</v>
      </c>
      <c r="D30" s="162">
        <v>34008</v>
      </c>
      <c r="E30" s="136">
        <v>1695.8400000000001</v>
      </c>
      <c r="F30" s="133">
        <v>11439</v>
      </c>
      <c r="G30" s="137">
        <v>7605</v>
      </c>
      <c r="H30" s="66">
        <f t="shared" si="0"/>
        <v>54747.839999999997</v>
      </c>
      <c r="I30" s="162">
        <v>35016</v>
      </c>
      <c r="J30" s="136">
        <v>1732.5800000000002</v>
      </c>
      <c r="K30" s="133">
        <v>11844</v>
      </c>
      <c r="L30" s="137">
        <v>7310</v>
      </c>
      <c r="M30" s="66">
        <f t="shared" si="1"/>
        <v>55902.58</v>
      </c>
      <c r="N30" s="133">
        <f t="shared" si="2"/>
        <v>1154.7400000000052</v>
      </c>
      <c r="O30" s="216">
        <f t="shared" si="3"/>
        <v>2.1091973674212634E-2</v>
      </c>
      <c r="P30" s="272"/>
      <c r="Q30" s="272"/>
    </row>
    <row r="31" spans="1:17" s="163" customFormat="1" ht="16.5" customHeight="1" x14ac:dyDescent="0.2">
      <c r="A31" s="59"/>
      <c r="B31" s="60"/>
      <c r="C31" s="125" t="s">
        <v>89</v>
      </c>
      <c r="D31" s="162">
        <v>31296</v>
      </c>
      <c r="E31" s="136">
        <v>1695.8400000000001</v>
      </c>
      <c r="F31" s="133">
        <v>11439</v>
      </c>
      <c r="G31" s="137">
        <v>7605</v>
      </c>
      <c r="H31" s="66">
        <f t="shared" ref="H31:H38" si="4">SUM(D31:G31)</f>
        <v>52035.839999999997</v>
      </c>
      <c r="I31" s="162">
        <v>32232</v>
      </c>
      <c r="J31" s="136">
        <v>1732.5800000000002</v>
      </c>
      <c r="K31" s="133">
        <v>11844</v>
      </c>
      <c r="L31" s="137">
        <v>7310</v>
      </c>
      <c r="M31" s="66">
        <f>SUM(I31:L31)</f>
        <v>53118.58</v>
      </c>
      <c r="N31" s="133">
        <f>M31-H31</f>
        <v>1082.7400000000052</v>
      </c>
      <c r="O31" s="216">
        <f>N31/H31</f>
        <v>2.0807581851277991E-2</v>
      </c>
      <c r="P31" s="272"/>
      <c r="Q31" s="272"/>
    </row>
    <row r="32" spans="1:17" s="163" customFormat="1" ht="16.5" customHeight="1" x14ac:dyDescent="0.2">
      <c r="A32" s="59"/>
      <c r="B32" s="60"/>
      <c r="C32" s="125" t="s">
        <v>46</v>
      </c>
      <c r="D32" s="162">
        <v>31644</v>
      </c>
      <c r="E32" s="136">
        <v>1695.8400000000001</v>
      </c>
      <c r="F32" s="133">
        <v>11439</v>
      </c>
      <c r="G32" s="137">
        <v>7605</v>
      </c>
      <c r="H32" s="66">
        <f t="shared" si="4"/>
        <v>52383.839999999997</v>
      </c>
      <c r="I32" s="162">
        <v>32580</v>
      </c>
      <c r="J32" s="136">
        <v>1732.5800000000002</v>
      </c>
      <c r="K32" s="133">
        <v>11844</v>
      </c>
      <c r="L32" s="137">
        <v>7310</v>
      </c>
      <c r="M32" s="66">
        <f>SUM(I32:L32)</f>
        <v>53466.58</v>
      </c>
      <c r="N32" s="133">
        <f t="shared" ref="N32:N38" si="5">M32-H32</f>
        <v>1082.7400000000052</v>
      </c>
      <c r="O32" s="216">
        <f t="shared" ref="O32:O38" si="6">N32/H32</f>
        <v>2.0669351464115752E-2</v>
      </c>
      <c r="P32" s="272"/>
      <c r="Q32" s="272"/>
    </row>
    <row r="33" spans="1:17" s="163" customFormat="1" ht="16.5" customHeight="1" x14ac:dyDescent="0.2">
      <c r="A33" s="59"/>
      <c r="B33" s="60"/>
      <c r="C33" s="125" t="s">
        <v>79</v>
      </c>
      <c r="D33" s="162">
        <v>27192</v>
      </c>
      <c r="E33" s="136">
        <v>1695.8400000000001</v>
      </c>
      <c r="F33" s="133">
        <v>11439</v>
      </c>
      <c r="G33" s="137">
        <v>7605</v>
      </c>
      <c r="H33" s="66">
        <f t="shared" si="4"/>
        <v>47931.839999999997</v>
      </c>
      <c r="I33" s="162">
        <v>27984</v>
      </c>
      <c r="J33" s="136">
        <v>1732.5800000000002</v>
      </c>
      <c r="K33" s="133">
        <v>11844</v>
      </c>
      <c r="L33" s="137">
        <v>7310</v>
      </c>
      <c r="M33" s="66">
        <f>SUM(I33:L33)</f>
        <v>48870.58</v>
      </c>
      <c r="N33" s="133">
        <f t="shared" si="5"/>
        <v>938.74000000000524</v>
      </c>
      <c r="O33" s="216">
        <f t="shared" si="6"/>
        <v>1.9584893882646802E-2</v>
      </c>
      <c r="P33" s="272"/>
      <c r="Q33" s="272"/>
    </row>
    <row r="34" spans="1:17" s="163" customFormat="1" ht="16.5" customHeight="1" x14ac:dyDescent="0.2">
      <c r="A34" s="59"/>
      <c r="B34" s="60"/>
      <c r="C34" s="125" t="s">
        <v>109</v>
      </c>
      <c r="D34" s="162">
        <v>33576</v>
      </c>
      <c r="E34" s="136">
        <v>1695.8400000000001</v>
      </c>
      <c r="F34" s="133">
        <v>11439</v>
      </c>
      <c r="G34" s="137">
        <v>7605</v>
      </c>
      <c r="H34" s="66">
        <f t="shared" si="4"/>
        <v>54315.839999999997</v>
      </c>
      <c r="I34" s="162">
        <v>34560</v>
      </c>
      <c r="J34" s="136">
        <v>1732.5800000000002</v>
      </c>
      <c r="K34" s="133">
        <v>11844</v>
      </c>
      <c r="L34" s="137">
        <v>7310</v>
      </c>
      <c r="M34" s="66">
        <f t="shared" ref="M34:M42" si="7">SUM(I34:L34)</f>
        <v>55446.58</v>
      </c>
      <c r="N34" s="133">
        <f t="shared" si="5"/>
        <v>1130.7400000000052</v>
      </c>
      <c r="O34" s="216">
        <f t="shared" si="6"/>
        <v>2.0817868231440502E-2</v>
      </c>
      <c r="P34" s="272"/>
      <c r="Q34" s="272"/>
    </row>
    <row r="35" spans="1:17" s="163" customFormat="1" ht="16.5" customHeight="1" x14ac:dyDescent="0.2">
      <c r="A35" s="59"/>
      <c r="B35" s="60"/>
      <c r="C35" s="125" t="s">
        <v>86</v>
      </c>
      <c r="D35" s="162">
        <v>34368</v>
      </c>
      <c r="E35" s="136">
        <v>1695.8400000000001</v>
      </c>
      <c r="F35" s="133">
        <v>11439</v>
      </c>
      <c r="G35" s="137">
        <v>7605</v>
      </c>
      <c r="H35" s="66">
        <f t="shared" si="4"/>
        <v>55107.839999999997</v>
      </c>
      <c r="I35" s="162">
        <v>35376</v>
      </c>
      <c r="J35" s="136">
        <v>1732.5800000000002</v>
      </c>
      <c r="K35" s="133">
        <v>11844</v>
      </c>
      <c r="L35" s="137">
        <v>7310</v>
      </c>
      <c r="M35" s="66">
        <f>SUM(I35:L35)</f>
        <v>56262.58</v>
      </c>
      <c r="N35" s="133">
        <f t="shared" si="5"/>
        <v>1154.7400000000052</v>
      </c>
      <c r="O35" s="216">
        <f t="shared" si="6"/>
        <v>2.0954187280793537E-2</v>
      </c>
      <c r="P35" s="272"/>
      <c r="Q35" s="272"/>
    </row>
    <row r="36" spans="1:17" s="163" customFormat="1" ht="16.5" customHeight="1" x14ac:dyDescent="0.2">
      <c r="A36" s="59"/>
      <c r="B36" s="60"/>
      <c r="C36" s="125" t="s">
        <v>87</v>
      </c>
      <c r="D36" s="162">
        <v>34368</v>
      </c>
      <c r="E36" s="136">
        <v>1695.8400000000001</v>
      </c>
      <c r="F36" s="133">
        <v>11439</v>
      </c>
      <c r="G36" s="137">
        <v>7605</v>
      </c>
      <c r="H36" s="66">
        <f t="shared" si="4"/>
        <v>55107.839999999997</v>
      </c>
      <c r="I36" s="162">
        <v>35376</v>
      </c>
      <c r="J36" s="136">
        <v>1732.5800000000002</v>
      </c>
      <c r="K36" s="133">
        <v>11844</v>
      </c>
      <c r="L36" s="137">
        <v>7310</v>
      </c>
      <c r="M36" s="66">
        <f>SUM(I36:L36)</f>
        <v>56262.58</v>
      </c>
      <c r="N36" s="133">
        <f>M36-H36</f>
        <v>1154.7400000000052</v>
      </c>
      <c r="O36" s="216">
        <f t="shared" si="6"/>
        <v>2.0954187280793537E-2</v>
      </c>
      <c r="P36" s="272"/>
      <c r="Q36" s="272"/>
    </row>
    <row r="37" spans="1:17" s="163" customFormat="1" ht="15.75" customHeight="1" x14ac:dyDescent="0.2">
      <c r="A37" s="59"/>
      <c r="B37" s="60"/>
      <c r="C37" s="125" t="s">
        <v>80</v>
      </c>
      <c r="D37" s="162">
        <v>35376</v>
      </c>
      <c r="E37" s="136">
        <v>1695.8400000000001</v>
      </c>
      <c r="F37" s="133">
        <v>11439</v>
      </c>
      <c r="G37" s="137">
        <v>7605</v>
      </c>
      <c r="H37" s="66">
        <f t="shared" si="4"/>
        <v>56115.839999999997</v>
      </c>
      <c r="I37" s="162">
        <v>36432</v>
      </c>
      <c r="J37" s="136">
        <v>1732.5800000000002</v>
      </c>
      <c r="K37" s="133">
        <v>11844</v>
      </c>
      <c r="L37" s="137">
        <v>7310</v>
      </c>
      <c r="M37" s="66">
        <f t="shared" si="7"/>
        <v>57318.58</v>
      </c>
      <c r="N37" s="133">
        <f t="shared" si="5"/>
        <v>1202.7400000000052</v>
      </c>
      <c r="O37" s="216">
        <f t="shared" si="6"/>
        <v>2.143316396938913E-2</v>
      </c>
      <c r="P37" s="272"/>
      <c r="Q37" s="272"/>
    </row>
    <row r="38" spans="1:17" s="163" customFormat="1" ht="15.75" customHeight="1" x14ac:dyDescent="0.2">
      <c r="A38" s="59"/>
      <c r="B38" s="60"/>
      <c r="C38" s="125" t="s">
        <v>114</v>
      </c>
      <c r="D38" s="162">
        <v>16008</v>
      </c>
      <c r="E38" s="136">
        <v>0</v>
      </c>
      <c r="F38" s="177" t="s">
        <v>35</v>
      </c>
      <c r="G38" s="295" t="s">
        <v>35</v>
      </c>
      <c r="H38" s="66">
        <f t="shared" si="4"/>
        <v>16008</v>
      </c>
      <c r="I38" s="162">
        <v>16008</v>
      </c>
      <c r="J38" s="136"/>
      <c r="K38" s="177" t="s">
        <v>35</v>
      </c>
      <c r="L38" s="295" t="s">
        <v>35</v>
      </c>
      <c r="M38" s="66">
        <f t="shared" si="7"/>
        <v>16008</v>
      </c>
      <c r="N38" s="133">
        <f t="shared" si="5"/>
        <v>0</v>
      </c>
      <c r="O38" s="216">
        <f t="shared" si="6"/>
        <v>0</v>
      </c>
      <c r="P38" s="272"/>
      <c r="Q38" s="272"/>
    </row>
    <row r="39" spans="1:17" s="163" customFormat="1" ht="15.75" customHeight="1" x14ac:dyDescent="0.2">
      <c r="A39" s="59"/>
      <c r="B39" s="60"/>
      <c r="C39" s="190" t="s">
        <v>133</v>
      </c>
      <c r="D39" s="135" t="s">
        <v>35</v>
      </c>
      <c r="E39" s="310" t="s">
        <v>35</v>
      </c>
      <c r="F39" s="177" t="s">
        <v>35</v>
      </c>
      <c r="G39" s="295" t="s">
        <v>35</v>
      </c>
      <c r="H39" s="138" t="s">
        <v>35</v>
      </c>
      <c r="I39" s="162">
        <v>12456</v>
      </c>
      <c r="J39" s="136">
        <v>182</v>
      </c>
      <c r="K39" s="177">
        <v>11844</v>
      </c>
      <c r="L39" s="295">
        <v>7310</v>
      </c>
      <c r="M39" s="66">
        <f t="shared" si="7"/>
        <v>31792</v>
      </c>
      <c r="N39" s="177" t="s">
        <v>35</v>
      </c>
      <c r="O39" s="286" t="s">
        <v>35</v>
      </c>
      <c r="P39" s="272"/>
      <c r="Q39" s="272"/>
    </row>
    <row r="40" spans="1:17" s="163" customFormat="1" ht="15.75" customHeight="1" x14ac:dyDescent="0.2">
      <c r="A40" s="59"/>
      <c r="B40" s="60"/>
      <c r="C40" s="190" t="s">
        <v>136</v>
      </c>
      <c r="D40" s="135" t="s">
        <v>35</v>
      </c>
      <c r="E40" s="310" t="s">
        <v>35</v>
      </c>
      <c r="F40" s="177" t="s">
        <v>35</v>
      </c>
      <c r="G40" s="295" t="s">
        <v>35</v>
      </c>
      <c r="H40" s="138" t="s">
        <v>35</v>
      </c>
      <c r="I40" s="162">
        <v>19080</v>
      </c>
      <c r="J40" s="136">
        <v>182</v>
      </c>
      <c r="K40" s="177">
        <v>11844</v>
      </c>
      <c r="L40" s="295">
        <v>7310</v>
      </c>
      <c r="M40" s="66">
        <f t="shared" si="7"/>
        <v>38416</v>
      </c>
      <c r="N40" s="177" t="s">
        <v>35</v>
      </c>
      <c r="O40" s="286" t="s">
        <v>35</v>
      </c>
      <c r="P40" s="272"/>
      <c r="Q40" s="272"/>
    </row>
    <row r="41" spans="1:17" s="163" customFormat="1" ht="15.75" customHeight="1" x14ac:dyDescent="0.2">
      <c r="A41" s="59"/>
      <c r="B41" s="60"/>
      <c r="C41" s="190" t="s">
        <v>135</v>
      </c>
      <c r="D41" s="135" t="s">
        <v>35</v>
      </c>
      <c r="E41" s="310" t="s">
        <v>35</v>
      </c>
      <c r="F41" s="177" t="s">
        <v>35</v>
      </c>
      <c r="G41" s="295" t="s">
        <v>35</v>
      </c>
      <c r="H41" s="138" t="s">
        <v>35</v>
      </c>
      <c r="I41" s="162">
        <v>34368</v>
      </c>
      <c r="J41" s="136">
        <v>182</v>
      </c>
      <c r="K41" s="177">
        <v>11844</v>
      </c>
      <c r="L41" s="295">
        <v>7310</v>
      </c>
      <c r="M41" s="66">
        <f t="shared" si="7"/>
        <v>53704</v>
      </c>
      <c r="N41" s="177" t="s">
        <v>35</v>
      </c>
      <c r="O41" s="286" t="s">
        <v>35</v>
      </c>
      <c r="P41" s="272"/>
      <c r="Q41" s="272"/>
    </row>
    <row r="42" spans="1:17" s="163" customFormat="1" ht="15.75" customHeight="1" thickBot="1" x14ac:dyDescent="0.25">
      <c r="A42" s="77"/>
      <c r="B42" s="78"/>
      <c r="C42" s="262" t="s">
        <v>134</v>
      </c>
      <c r="D42" s="288" t="s">
        <v>35</v>
      </c>
      <c r="E42" s="311" t="s">
        <v>35</v>
      </c>
      <c r="F42" s="296" t="s">
        <v>35</v>
      </c>
      <c r="G42" s="297" t="s">
        <v>35</v>
      </c>
      <c r="H42" s="312" t="s">
        <v>35</v>
      </c>
      <c r="I42" s="205">
        <v>19080</v>
      </c>
      <c r="J42" s="294">
        <v>182</v>
      </c>
      <c r="K42" s="296">
        <v>11844</v>
      </c>
      <c r="L42" s="297">
        <v>7310</v>
      </c>
      <c r="M42" s="79">
        <f t="shared" si="7"/>
        <v>38416</v>
      </c>
      <c r="N42" s="177" t="s">
        <v>35</v>
      </c>
      <c r="O42" s="286" t="s">
        <v>35</v>
      </c>
      <c r="P42" s="272"/>
      <c r="Q42" s="272"/>
    </row>
    <row r="43" spans="1:17" s="163" customFormat="1" ht="15.75" thickBot="1" x14ac:dyDescent="0.3">
      <c r="A43" s="55" t="s">
        <v>6</v>
      </c>
      <c r="B43" s="56"/>
      <c r="C43" s="56"/>
      <c r="D43" s="196"/>
      <c r="E43" s="140"/>
      <c r="F43" s="195"/>
      <c r="G43" s="140"/>
      <c r="H43" s="73"/>
      <c r="I43" s="196"/>
      <c r="J43" s="140"/>
      <c r="K43" s="195"/>
      <c r="L43" s="140"/>
      <c r="M43" s="73"/>
      <c r="N43" s="196"/>
      <c r="O43" s="219"/>
      <c r="P43" s="272"/>
      <c r="Q43" s="272"/>
    </row>
    <row r="44" spans="1:17" s="163" customFormat="1" ht="15.75" customHeight="1" x14ac:dyDescent="0.2">
      <c r="A44" s="59"/>
      <c r="B44" s="60" t="s">
        <v>2</v>
      </c>
      <c r="C44" s="60"/>
      <c r="D44" s="201"/>
      <c r="E44" s="137"/>
      <c r="F44" s="199"/>
      <c r="G44" s="200"/>
      <c r="H44" s="74"/>
      <c r="I44" s="201"/>
      <c r="J44" s="137"/>
      <c r="K44" s="199"/>
      <c r="L44" s="200"/>
      <c r="M44" s="74"/>
      <c r="N44" s="201"/>
      <c r="O44" s="220"/>
      <c r="P44" s="272"/>
      <c r="Q44" s="272"/>
    </row>
    <row r="45" spans="1:17" s="163" customFormat="1" ht="15.75" customHeight="1" x14ac:dyDescent="0.2">
      <c r="A45" s="59"/>
      <c r="B45" s="60"/>
      <c r="C45" s="60" t="s">
        <v>25</v>
      </c>
      <c r="D45" s="162">
        <v>23970</v>
      </c>
      <c r="E45" s="274">
        <v>1630</v>
      </c>
      <c r="F45" s="133">
        <f>Resident!F38</f>
        <v>12358</v>
      </c>
      <c r="G45" s="133">
        <v>7605</v>
      </c>
      <c r="H45" s="66">
        <f>SUM(D45:G45)</f>
        <v>45563</v>
      </c>
      <c r="I45" s="162">
        <v>24690</v>
      </c>
      <c r="J45" s="274">
        <v>1641.7</v>
      </c>
      <c r="K45" s="133">
        <f>Resident!K38</f>
        <v>12678</v>
      </c>
      <c r="L45" s="133">
        <v>7310</v>
      </c>
      <c r="M45" s="66">
        <f>SUM(I45:L45)</f>
        <v>46319.7</v>
      </c>
      <c r="N45" s="162">
        <f>M45-H45</f>
        <v>756.69999999999709</v>
      </c>
      <c r="O45" s="216">
        <f>N45/H45</f>
        <v>1.6607773851590041E-2</v>
      </c>
      <c r="P45" s="272"/>
      <c r="Q45" s="272"/>
    </row>
    <row r="46" spans="1:17" s="163" customFormat="1" ht="15.75" customHeight="1" x14ac:dyDescent="0.2">
      <c r="A46" s="59"/>
      <c r="B46" s="60"/>
      <c r="C46" s="60" t="s">
        <v>52</v>
      </c>
      <c r="D46" s="162">
        <v>24990</v>
      </c>
      <c r="E46" s="274">
        <v>1630</v>
      </c>
      <c r="F46" s="337">
        <f>Resident!F39</f>
        <v>12358</v>
      </c>
      <c r="G46" s="133">
        <v>7605</v>
      </c>
      <c r="H46" s="66">
        <f>SUM(D46:G46)</f>
        <v>46583</v>
      </c>
      <c r="I46" s="162">
        <v>25740</v>
      </c>
      <c r="J46" s="274">
        <v>1641.7</v>
      </c>
      <c r="K46" s="337">
        <f>Resident!K39</f>
        <v>12678</v>
      </c>
      <c r="L46" s="133">
        <v>7310</v>
      </c>
      <c r="M46" s="66">
        <f>SUM(I46:L46)</f>
        <v>47369.7</v>
      </c>
      <c r="N46" s="162">
        <f>M46-H46</f>
        <v>786.69999999999709</v>
      </c>
      <c r="O46" s="216">
        <f>N46/H46</f>
        <v>1.6888135156602133E-2</v>
      </c>
      <c r="P46" s="272"/>
      <c r="Q46" s="272"/>
    </row>
    <row r="47" spans="1:17" s="163" customFormat="1" ht="15.75" customHeight="1" thickBot="1" x14ac:dyDescent="0.25">
      <c r="A47" s="59"/>
      <c r="B47" s="60"/>
      <c r="C47" s="60" t="s">
        <v>66</v>
      </c>
      <c r="D47" s="162">
        <v>25860</v>
      </c>
      <c r="E47" s="275">
        <v>1630</v>
      </c>
      <c r="F47" s="337">
        <f>Resident!F40</f>
        <v>12358</v>
      </c>
      <c r="G47" s="133">
        <v>7605</v>
      </c>
      <c r="H47" s="66">
        <f>SUM(D47:G47)</f>
        <v>47453</v>
      </c>
      <c r="I47" s="162">
        <v>26640</v>
      </c>
      <c r="J47" s="275">
        <v>1641.7</v>
      </c>
      <c r="K47" s="337">
        <f>Resident!K40</f>
        <v>12678</v>
      </c>
      <c r="L47" s="133">
        <v>7310</v>
      </c>
      <c r="M47" s="66">
        <f>SUM(I47:L47)</f>
        <v>48269.7</v>
      </c>
      <c r="N47" s="162">
        <f>M47-H47</f>
        <v>816.69999999999709</v>
      </c>
      <c r="O47" s="216">
        <f>N47/H47</f>
        <v>1.7210713758877144E-2</v>
      </c>
      <c r="P47" s="272"/>
      <c r="Q47" s="272"/>
    </row>
    <row r="48" spans="1:17" s="163" customFormat="1" ht="15.75" customHeight="1" x14ac:dyDescent="0.2">
      <c r="A48" s="61"/>
      <c r="B48" s="62" t="s">
        <v>5</v>
      </c>
      <c r="C48" s="62"/>
      <c r="D48" s="206"/>
      <c r="E48" s="276"/>
      <c r="F48" s="156"/>
      <c r="G48" s="156"/>
      <c r="H48" s="149"/>
      <c r="I48" s="206"/>
      <c r="J48" s="276"/>
      <c r="K48" s="156"/>
      <c r="L48" s="156"/>
      <c r="M48" s="149"/>
      <c r="N48" s="206"/>
      <c r="O48" s="212"/>
      <c r="P48" s="272"/>
      <c r="Q48" s="272"/>
    </row>
    <row r="49" spans="1:17" s="163" customFormat="1" ht="15.75" customHeight="1" x14ac:dyDescent="0.2">
      <c r="A49" s="59"/>
      <c r="B49" s="60"/>
      <c r="C49" s="60" t="s">
        <v>61</v>
      </c>
      <c r="D49" s="162">
        <v>27840</v>
      </c>
      <c r="E49" s="274">
        <v>1459.6</v>
      </c>
      <c r="F49" s="133">
        <v>11439</v>
      </c>
      <c r="G49" s="133">
        <v>7605</v>
      </c>
      <c r="H49" s="66">
        <f>SUM(D49:G49)</f>
        <v>48343.6</v>
      </c>
      <c r="I49" s="162">
        <v>28680</v>
      </c>
      <c r="J49" s="274">
        <v>1471.3</v>
      </c>
      <c r="K49" s="133">
        <v>11844</v>
      </c>
      <c r="L49" s="133">
        <v>7310</v>
      </c>
      <c r="M49" s="66">
        <f>SUM(I49:L49)</f>
        <v>49305.3</v>
      </c>
      <c r="N49" s="162">
        <f>M49-H49</f>
        <v>961.70000000000437</v>
      </c>
      <c r="O49" s="216">
        <f>N49/H49</f>
        <v>1.9893015828362066E-2</v>
      </c>
      <c r="P49" s="272"/>
      <c r="Q49" s="272"/>
    </row>
    <row r="50" spans="1:17" s="163" customFormat="1" ht="15.75" customHeight="1" x14ac:dyDescent="0.2">
      <c r="A50" s="59"/>
      <c r="B50" s="60"/>
      <c r="C50" s="60" t="s">
        <v>76</v>
      </c>
      <c r="D50" s="162">
        <v>29808</v>
      </c>
      <c r="E50" s="274">
        <v>1459.6</v>
      </c>
      <c r="F50" s="133">
        <v>11439</v>
      </c>
      <c r="G50" s="133">
        <v>7605</v>
      </c>
      <c r="H50" s="66">
        <f>D50+E50+F50+G50</f>
        <v>50311.6</v>
      </c>
      <c r="I50" s="162">
        <v>30696</v>
      </c>
      <c r="J50" s="274">
        <v>1471.3</v>
      </c>
      <c r="K50" s="133">
        <v>11844</v>
      </c>
      <c r="L50" s="133">
        <v>7310</v>
      </c>
      <c r="M50" s="66">
        <f>I50+J50+K50+L50</f>
        <v>51321.3</v>
      </c>
      <c r="N50" s="162">
        <f>M50-H50</f>
        <v>1009.7000000000044</v>
      </c>
      <c r="O50" s="216">
        <f>N50/H50</f>
        <v>2.0068930425587824E-2</v>
      </c>
      <c r="P50" s="272"/>
      <c r="Q50" s="272"/>
    </row>
    <row r="51" spans="1:17" s="163" customFormat="1" ht="15.75" customHeight="1" x14ac:dyDescent="0.2">
      <c r="A51" s="59"/>
      <c r="B51" s="60"/>
      <c r="C51" s="60" t="s">
        <v>77</v>
      </c>
      <c r="D51" s="162">
        <v>28656</v>
      </c>
      <c r="E51" s="274">
        <v>1459.6</v>
      </c>
      <c r="F51" s="133">
        <v>11439</v>
      </c>
      <c r="G51" s="133">
        <v>7605</v>
      </c>
      <c r="H51" s="66">
        <f>SUM(D51:G51)</f>
        <v>49159.6</v>
      </c>
      <c r="I51" s="162">
        <v>29520</v>
      </c>
      <c r="J51" s="274">
        <v>1471.3</v>
      </c>
      <c r="K51" s="133">
        <v>11844</v>
      </c>
      <c r="L51" s="133">
        <v>7310</v>
      </c>
      <c r="M51" s="66">
        <f>SUM(I51:L51)</f>
        <v>50145.3</v>
      </c>
      <c r="N51" s="162">
        <f>M51-H51</f>
        <v>985.70000000000437</v>
      </c>
      <c r="O51" s="216">
        <f>N51/H51</f>
        <v>2.0051017502176673E-2</v>
      </c>
      <c r="P51" s="272"/>
      <c r="Q51" s="272"/>
    </row>
    <row r="52" spans="1:17" s="163" customFormat="1" ht="15.75" customHeight="1" thickBot="1" x14ac:dyDescent="0.25">
      <c r="A52" s="77"/>
      <c r="B52" s="78"/>
      <c r="C52" s="78" t="s">
        <v>122</v>
      </c>
      <c r="D52" s="205">
        <v>30696</v>
      </c>
      <c r="E52" s="275">
        <v>1459.6</v>
      </c>
      <c r="F52" s="143">
        <v>11439</v>
      </c>
      <c r="G52" s="143">
        <v>7605</v>
      </c>
      <c r="H52" s="79">
        <f>SUM(D52:G52)</f>
        <v>51199.6</v>
      </c>
      <c r="I52" s="205">
        <v>30696</v>
      </c>
      <c r="J52" s="275">
        <v>1471.3</v>
      </c>
      <c r="K52" s="143">
        <v>11844</v>
      </c>
      <c r="L52" s="143">
        <v>7310</v>
      </c>
      <c r="M52" s="79">
        <f>SUM(I52:L52)</f>
        <v>51321.3</v>
      </c>
      <c r="N52" s="205">
        <f>M52-H52</f>
        <v>121.70000000000437</v>
      </c>
      <c r="O52" s="218">
        <f>N52/H52</f>
        <v>2.3769716950914534E-3</v>
      </c>
      <c r="P52" s="272"/>
      <c r="Q52" s="272"/>
    </row>
    <row r="53" spans="1:17" s="163" customFormat="1" ht="15.75" thickBot="1" x14ac:dyDescent="0.3">
      <c r="A53" s="168" t="s">
        <v>72</v>
      </c>
      <c r="B53" s="169"/>
      <c r="C53" s="169"/>
      <c r="D53" s="265"/>
      <c r="E53" s="263"/>
      <c r="F53" s="263"/>
      <c r="G53" s="263"/>
      <c r="H53" s="170"/>
      <c r="I53" s="265"/>
      <c r="J53" s="263"/>
      <c r="K53" s="263"/>
      <c r="L53" s="263"/>
      <c r="M53" s="170"/>
      <c r="N53" s="265"/>
      <c r="O53" s="266"/>
      <c r="P53" s="272"/>
      <c r="Q53" s="272"/>
    </row>
    <row r="54" spans="1:17" s="163" customFormat="1" ht="15.75" customHeight="1" x14ac:dyDescent="0.2">
      <c r="A54" s="61"/>
      <c r="B54" s="62" t="s">
        <v>2</v>
      </c>
      <c r="C54" s="127"/>
      <c r="D54" s="221"/>
      <c r="E54" s="200"/>
      <c r="F54" s="200"/>
      <c r="G54" s="200"/>
      <c r="H54" s="150"/>
      <c r="I54" s="221"/>
      <c r="J54" s="200"/>
      <c r="K54" s="200"/>
      <c r="L54" s="200"/>
      <c r="M54" s="150"/>
      <c r="N54" s="221"/>
      <c r="O54" s="215"/>
      <c r="P54" s="272"/>
      <c r="Q54" s="272"/>
    </row>
    <row r="55" spans="1:17" s="163" customFormat="1" ht="15.75" customHeight="1" x14ac:dyDescent="0.2">
      <c r="A55" s="59"/>
      <c r="B55" s="60"/>
      <c r="C55" s="125" t="s">
        <v>78</v>
      </c>
      <c r="D55" s="162">
        <v>30510</v>
      </c>
      <c r="E55" s="133">
        <f>Resident!E50</f>
        <v>1637.2199999999998</v>
      </c>
      <c r="F55" s="133">
        <v>11439</v>
      </c>
      <c r="G55" s="133">
        <v>7605</v>
      </c>
      <c r="H55" s="66">
        <f>SUM(D55:G55)</f>
        <v>51191.22</v>
      </c>
      <c r="I55" s="162">
        <v>31440</v>
      </c>
      <c r="J55" s="133">
        <v>1379.8400000000001</v>
      </c>
      <c r="K55" s="133">
        <v>11844</v>
      </c>
      <c r="L55" s="133">
        <v>7310</v>
      </c>
      <c r="M55" s="66">
        <f t="shared" ref="M55:M70" si="8">SUM(I55:L55)</f>
        <v>51973.84</v>
      </c>
      <c r="N55" s="162">
        <f>M55-H55</f>
        <v>782.61999999999534</v>
      </c>
      <c r="O55" s="216">
        <f>N55/H55</f>
        <v>1.5288168557029806E-2</v>
      </c>
      <c r="P55" s="272"/>
      <c r="Q55" s="272"/>
    </row>
    <row r="56" spans="1:17" s="163" customFormat="1" ht="15.75" customHeight="1" x14ac:dyDescent="0.2">
      <c r="A56" s="59"/>
      <c r="B56" s="60"/>
      <c r="C56" s="125" t="s">
        <v>112</v>
      </c>
      <c r="D56" s="162">
        <v>32010</v>
      </c>
      <c r="E56" s="133">
        <f>Resident!E51</f>
        <v>1637.2199999999998</v>
      </c>
      <c r="F56" s="133">
        <v>11439</v>
      </c>
      <c r="G56" s="133">
        <v>7605</v>
      </c>
      <c r="H56" s="66">
        <f>SUM(D56:G56)</f>
        <v>52691.22</v>
      </c>
      <c r="I56" s="162">
        <v>32940</v>
      </c>
      <c r="J56" s="133">
        <v>1379.8400000000001</v>
      </c>
      <c r="K56" s="133">
        <v>11844</v>
      </c>
      <c r="L56" s="133">
        <v>7310</v>
      </c>
      <c r="M56" s="66">
        <f t="shared" si="8"/>
        <v>53473.84</v>
      </c>
      <c r="N56" s="162">
        <f>M56-H56</f>
        <v>782.61999999999534</v>
      </c>
      <c r="O56" s="216">
        <f>N56/H56</f>
        <v>1.4852948935325379E-2</v>
      </c>
      <c r="P56" s="272"/>
      <c r="Q56" s="272"/>
    </row>
    <row r="57" spans="1:17" s="163" customFormat="1" ht="15.75" customHeight="1" x14ac:dyDescent="0.2">
      <c r="A57" s="59"/>
      <c r="B57" s="69"/>
      <c r="C57" s="124" t="s">
        <v>84</v>
      </c>
      <c r="D57" s="107">
        <v>33060</v>
      </c>
      <c r="E57" s="108">
        <f>Resident!E52</f>
        <v>1637.2199999999998</v>
      </c>
      <c r="F57" s="108">
        <v>11439</v>
      </c>
      <c r="G57" s="108">
        <v>7605</v>
      </c>
      <c r="H57" s="71">
        <f>SUM(D57:G57)</f>
        <v>53741.22</v>
      </c>
      <c r="I57" s="107">
        <v>34050</v>
      </c>
      <c r="J57" s="108">
        <v>1379.8400000000001</v>
      </c>
      <c r="K57" s="108">
        <v>11844</v>
      </c>
      <c r="L57" s="108">
        <v>7310</v>
      </c>
      <c r="M57" s="71">
        <f t="shared" si="8"/>
        <v>54583.839999999997</v>
      </c>
      <c r="N57" s="107">
        <f>M57-H57</f>
        <v>842.61999999999534</v>
      </c>
      <c r="O57" s="217">
        <f>N57/H57</f>
        <v>1.5679212343895344E-2</v>
      </c>
      <c r="P57" s="272"/>
      <c r="Q57" s="272"/>
    </row>
    <row r="58" spans="1:17" s="163" customFormat="1" ht="15.75" customHeight="1" x14ac:dyDescent="0.2">
      <c r="A58" s="75"/>
      <c r="B58" s="60" t="s">
        <v>111</v>
      </c>
      <c r="C58" s="123"/>
      <c r="D58" s="201"/>
      <c r="E58" s="137"/>
      <c r="F58" s="137"/>
      <c r="G58" s="137"/>
      <c r="H58" s="74"/>
      <c r="I58" s="201"/>
      <c r="J58" s="137"/>
      <c r="K58" s="137"/>
      <c r="L58" s="137"/>
      <c r="M58" s="74"/>
      <c r="N58" s="201"/>
      <c r="O58" s="220"/>
      <c r="P58" s="272"/>
      <c r="Q58" s="272"/>
    </row>
    <row r="59" spans="1:17" s="163" customFormat="1" ht="15.75" customHeight="1" x14ac:dyDescent="0.2">
      <c r="A59" s="59"/>
      <c r="B59" s="60"/>
      <c r="C59" s="125" t="s">
        <v>78</v>
      </c>
      <c r="D59" s="162">
        <v>32040</v>
      </c>
      <c r="E59" s="133">
        <v>1637.2199999999998</v>
      </c>
      <c r="F59" s="133">
        <v>11439</v>
      </c>
      <c r="G59" s="133">
        <v>7605</v>
      </c>
      <c r="H59" s="66">
        <f>SUM(D59:G59)</f>
        <v>52721.22</v>
      </c>
      <c r="I59" s="162">
        <v>33000</v>
      </c>
      <c r="J59" s="133">
        <v>1379.8400000000001</v>
      </c>
      <c r="K59" s="133">
        <v>11844</v>
      </c>
      <c r="L59" s="133">
        <v>7310</v>
      </c>
      <c r="M59" s="66">
        <f>SUM(I59:L59)</f>
        <v>53533.84</v>
      </c>
      <c r="N59" s="162">
        <f>M59-H59</f>
        <v>812.61999999999534</v>
      </c>
      <c r="O59" s="216">
        <f>N59/H59</f>
        <v>1.5413527987402328E-2</v>
      </c>
      <c r="P59" s="272"/>
      <c r="Q59" s="272"/>
    </row>
    <row r="60" spans="1:17" s="163" customFormat="1" ht="15.75" customHeight="1" x14ac:dyDescent="0.2">
      <c r="A60" s="59"/>
      <c r="B60" s="60"/>
      <c r="C60" s="125" t="s">
        <v>112</v>
      </c>
      <c r="D60" s="162">
        <v>33540</v>
      </c>
      <c r="E60" s="133">
        <v>1637.2199999999998</v>
      </c>
      <c r="F60" s="133">
        <v>11439</v>
      </c>
      <c r="G60" s="133">
        <v>7605</v>
      </c>
      <c r="H60" s="66">
        <f>SUM(D60:G60)</f>
        <v>54221.22</v>
      </c>
      <c r="I60" s="162">
        <v>34500</v>
      </c>
      <c r="J60" s="133">
        <v>1379.8400000000001</v>
      </c>
      <c r="K60" s="133">
        <v>11844</v>
      </c>
      <c r="L60" s="133">
        <v>7310</v>
      </c>
      <c r="M60" s="66">
        <f>SUM(I60:L60)</f>
        <v>55033.84</v>
      </c>
      <c r="N60" s="162">
        <f>M60-H60</f>
        <v>812.61999999999534</v>
      </c>
      <c r="O60" s="216">
        <f>N60/H60</f>
        <v>1.4987121278348132E-2</v>
      </c>
      <c r="P60" s="272"/>
      <c r="Q60" s="272"/>
    </row>
    <row r="61" spans="1:17" s="163" customFormat="1" ht="15.75" customHeight="1" x14ac:dyDescent="0.2">
      <c r="A61" s="59"/>
      <c r="B61" s="60"/>
      <c r="C61" s="125" t="s">
        <v>84</v>
      </c>
      <c r="D61" s="162">
        <v>34710</v>
      </c>
      <c r="E61" s="133">
        <v>1637.2199999999998</v>
      </c>
      <c r="F61" s="133">
        <v>11439</v>
      </c>
      <c r="G61" s="133">
        <v>7605</v>
      </c>
      <c r="H61" s="66">
        <f>SUM(D61:G61)</f>
        <v>55391.22</v>
      </c>
      <c r="I61" s="162">
        <v>35760</v>
      </c>
      <c r="J61" s="133">
        <v>1379.8400000000001</v>
      </c>
      <c r="K61" s="133">
        <v>11844</v>
      </c>
      <c r="L61" s="133">
        <v>7310</v>
      </c>
      <c r="M61" s="66">
        <f>SUM(I61:L61)</f>
        <v>56293.84</v>
      </c>
      <c r="N61" s="162">
        <f>M61-H61</f>
        <v>902.61999999999534</v>
      </c>
      <c r="O61" s="216">
        <f>N61/H61</f>
        <v>1.6295362333597189E-2</v>
      </c>
      <c r="P61" s="272"/>
      <c r="Q61" s="272"/>
    </row>
    <row r="62" spans="1:17" s="163" customFormat="1" ht="15.75" customHeight="1" x14ac:dyDescent="0.2">
      <c r="A62" s="75"/>
      <c r="B62" s="76" t="s">
        <v>5</v>
      </c>
      <c r="C62" s="130"/>
      <c r="D62" s="267"/>
      <c r="E62" s="142"/>
      <c r="F62" s="142"/>
      <c r="G62" s="142"/>
      <c r="H62" s="141"/>
      <c r="I62" s="267"/>
      <c r="J62" s="142"/>
      <c r="K62" s="142"/>
      <c r="L62" s="142"/>
      <c r="M62" s="141"/>
      <c r="N62" s="267"/>
      <c r="O62" s="268"/>
      <c r="P62" s="272"/>
      <c r="Q62" s="272"/>
    </row>
    <row r="63" spans="1:17" s="163" customFormat="1" ht="15.75" customHeight="1" x14ac:dyDescent="0.2">
      <c r="A63" s="59"/>
      <c r="B63" s="60"/>
      <c r="C63" s="125" t="s">
        <v>8</v>
      </c>
      <c r="D63" s="162">
        <v>30120</v>
      </c>
      <c r="E63" s="272">
        <v>1481.2199999999998</v>
      </c>
      <c r="F63" s="133">
        <v>11439</v>
      </c>
      <c r="G63" s="133">
        <v>7605</v>
      </c>
      <c r="H63" s="66">
        <f t="shared" ref="H63:H70" si="9">SUM(D63:G63)</f>
        <v>50645.22</v>
      </c>
      <c r="I63" s="162">
        <v>31032</v>
      </c>
      <c r="J63" s="272">
        <f>Resident!J54</f>
        <v>1223.8400000000001</v>
      </c>
      <c r="K63" s="133">
        <v>11844</v>
      </c>
      <c r="L63" s="133">
        <v>7310</v>
      </c>
      <c r="M63" s="66">
        <f t="shared" si="8"/>
        <v>51409.84</v>
      </c>
      <c r="N63" s="162">
        <f t="shared" ref="N63:N70" si="10">M63-H63</f>
        <v>764.61999999999534</v>
      </c>
      <c r="O63" s="216">
        <f t="shared" ref="O63:O70" si="11">N63/H63</f>
        <v>1.5097574855040522E-2</v>
      </c>
      <c r="P63" s="272"/>
      <c r="Q63" s="272"/>
    </row>
    <row r="64" spans="1:17" s="163" customFormat="1" ht="15.75" customHeight="1" x14ac:dyDescent="0.2">
      <c r="A64" s="59"/>
      <c r="B64" s="60"/>
      <c r="C64" s="125" t="s">
        <v>9</v>
      </c>
      <c r="D64" s="162">
        <v>30120</v>
      </c>
      <c r="E64" s="272">
        <v>1481.2199999999998</v>
      </c>
      <c r="F64" s="133">
        <v>11439</v>
      </c>
      <c r="G64" s="133">
        <v>7605</v>
      </c>
      <c r="H64" s="66">
        <f t="shared" si="9"/>
        <v>50645.22</v>
      </c>
      <c r="I64" s="162">
        <v>31032</v>
      </c>
      <c r="J64" s="272">
        <v>1223.8400000000001</v>
      </c>
      <c r="K64" s="133">
        <v>11844</v>
      </c>
      <c r="L64" s="133">
        <v>7310</v>
      </c>
      <c r="M64" s="66">
        <f t="shared" si="8"/>
        <v>51409.84</v>
      </c>
      <c r="N64" s="162">
        <f t="shared" si="10"/>
        <v>764.61999999999534</v>
      </c>
      <c r="O64" s="216">
        <f t="shared" si="11"/>
        <v>1.5097574855040522E-2</v>
      </c>
      <c r="P64" s="272"/>
      <c r="Q64" s="272"/>
    </row>
    <row r="65" spans="1:19" s="163" customFormat="1" ht="15.75" customHeight="1" x14ac:dyDescent="0.2">
      <c r="A65" s="59"/>
      <c r="B65" s="60"/>
      <c r="C65" s="125" t="s">
        <v>113</v>
      </c>
      <c r="D65" s="162">
        <v>33072</v>
      </c>
      <c r="E65" s="272">
        <v>1481.2199999999998</v>
      </c>
      <c r="F65" s="133">
        <v>11439</v>
      </c>
      <c r="G65" s="133">
        <v>7605</v>
      </c>
      <c r="H65" s="66">
        <f t="shared" si="9"/>
        <v>53597.22</v>
      </c>
      <c r="I65" s="162">
        <v>33984</v>
      </c>
      <c r="J65" s="272">
        <v>1223.8400000000001</v>
      </c>
      <c r="K65" s="133">
        <v>11844</v>
      </c>
      <c r="L65" s="133">
        <v>7310</v>
      </c>
      <c r="M65" s="66">
        <f t="shared" si="8"/>
        <v>54361.84</v>
      </c>
      <c r="N65" s="162">
        <f t="shared" si="10"/>
        <v>764.61999999999534</v>
      </c>
      <c r="O65" s="216">
        <f t="shared" si="11"/>
        <v>1.4266038425127187E-2</v>
      </c>
      <c r="P65" s="272"/>
      <c r="Q65" s="272"/>
    </row>
    <row r="66" spans="1:19" s="163" customFormat="1" ht="15.75" customHeight="1" x14ac:dyDescent="0.2">
      <c r="A66" s="59"/>
      <c r="B66" s="60"/>
      <c r="C66" s="125" t="s">
        <v>23</v>
      </c>
      <c r="D66" s="162">
        <v>30120</v>
      </c>
      <c r="E66" s="272">
        <v>1481.2199999999998</v>
      </c>
      <c r="F66" s="133">
        <v>11439</v>
      </c>
      <c r="G66" s="133">
        <v>7605</v>
      </c>
      <c r="H66" s="66">
        <f t="shared" si="9"/>
        <v>50645.22</v>
      </c>
      <c r="I66" s="162">
        <v>31032</v>
      </c>
      <c r="J66" s="272">
        <v>1223.8400000000001</v>
      </c>
      <c r="K66" s="133">
        <v>11844</v>
      </c>
      <c r="L66" s="133">
        <v>7310</v>
      </c>
      <c r="M66" s="66">
        <f t="shared" si="8"/>
        <v>51409.84</v>
      </c>
      <c r="N66" s="162">
        <f t="shared" si="10"/>
        <v>764.61999999999534</v>
      </c>
      <c r="O66" s="216">
        <f t="shared" si="11"/>
        <v>1.5097574855040522E-2</v>
      </c>
      <c r="P66" s="272"/>
      <c r="Q66" s="272"/>
    </row>
    <row r="67" spans="1:19" s="163" customFormat="1" ht="15.75" customHeight="1" x14ac:dyDescent="0.2">
      <c r="A67" s="59"/>
      <c r="B67" s="60"/>
      <c r="C67" s="125" t="s">
        <v>10</v>
      </c>
      <c r="D67" s="162">
        <v>30120</v>
      </c>
      <c r="E67" s="272">
        <v>1481.2199999999998</v>
      </c>
      <c r="F67" s="133">
        <v>11439</v>
      </c>
      <c r="G67" s="133">
        <v>7605</v>
      </c>
      <c r="H67" s="66">
        <f t="shared" si="9"/>
        <v>50645.22</v>
      </c>
      <c r="I67" s="162">
        <v>31032</v>
      </c>
      <c r="J67" s="272">
        <v>1223.8400000000001</v>
      </c>
      <c r="K67" s="133">
        <v>11844</v>
      </c>
      <c r="L67" s="133">
        <v>7310</v>
      </c>
      <c r="M67" s="66">
        <f t="shared" si="8"/>
        <v>51409.84</v>
      </c>
      <c r="N67" s="162">
        <f t="shared" si="10"/>
        <v>764.61999999999534</v>
      </c>
      <c r="O67" s="216">
        <f t="shared" si="11"/>
        <v>1.5097574855040522E-2</v>
      </c>
      <c r="P67" s="272"/>
      <c r="Q67" s="272"/>
    </row>
    <row r="68" spans="1:19" s="163" customFormat="1" ht="15.75" customHeight="1" x14ac:dyDescent="0.2">
      <c r="A68" s="59"/>
      <c r="B68" s="60"/>
      <c r="C68" s="125" t="s">
        <v>7</v>
      </c>
      <c r="D68" s="162">
        <v>30120</v>
      </c>
      <c r="E68" s="272">
        <v>1481.2199999999998</v>
      </c>
      <c r="F68" s="133">
        <v>11439</v>
      </c>
      <c r="G68" s="133">
        <v>7605</v>
      </c>
      <c r="H68" s="66">
        <f t="shared" si="9"/>
        <v>50645.22</v>
      </c>
      <c r="I68" s="162">
        <v>31032</v>
      </c>
      <c r="J68" s="272">
        <v>1223.8400000000001</v>
      </c>
      <c r="K68" s="133">
        <v>11844</v>
      </c>
      <c r="L68" s="133">
        <v>7310</v>
      </c>
      <c r="M68" s="66">
        <f t="shared" si="8"/>
        <v>51409.84</v>
      </c>
      <c r="N68" s="162">
        <f t="shared" si="10"/>
        <v>764.61999999999534</v>
      </c>
      <c r="O68" s="216">
        <f t="shared" si="11"/>
        <v>1.5097574855040522E-2</v>
      </c>
      <c r="P68" s="272"/>
      <c r="Q68" s="272"/>
    </row>
    <row r="69" spans="1:19" s="163" customFormat="1" ht="15.75" customHeight="1" x14ac:dyDescent="0.2">
      <c r="A69" s="59"/>
      <c r="B69" s="60"/>
      <c r="C69" s="72" t="s">
        <v>40</v>
      </c>
      <c r="D69" s="162">
        <v>33072</v>
      </c>
      <c r="E69" s="272">
        <v>1481.2199999999998</v>
      </c>
      <c r="F69" s="133">
        <v>11439</v>
      </c>
      <c r="G69" s="133">
        <v>7605</v>
      </c>
      <c r="H69" s="66">
        <f t="shared" si="9"/>
        <v>53597.22</v>
      </c>
      <c r="I69" s="162">
        <v>33984</v>
      </c>
      <c r="J69" s="272">
        <v>1223.8400000000001</v>
      </c>
      <c r="K69" s="133">
        <v>11844</v>
      </c>
      <c r="L69" s="133">
        <v>7310</v>
      </c>
      <c r="M69" s="66">
        <f t="shared" si="8"/>
        <v>54361.84</v>
      </c>
      <c r="N69" s="162">
        <f t="shared" si="10"/>
        <v>764.61999999999534</v>
      </c>
      <c r="O69" s="216">
        <f t="shared" si="11"/>
        <v>1.4266038425127187E-2</v>
      </c>
      <c r="P69" s="272"/>
      <c r="Q69" s="272"/>
    </row>
    <row r="70" spans="1:19" s="163" customFormat="1" ht="15.75" customHeight="1" thickBot="1" x14ac:dyDescent="0.25">
      <c r="A70" s="77"/>
      <c r="B70" s="78"/>
      <c r="C70" s="131" t="s">
        <v>3</v>
      </c>
      <c r="D70" s="205">
        <v>33072</v>
      </c>
      <c r="E70" s="272">
        <v>1481.2199999999998</v>
      </c>
      <c r="F70" s="133">
        <v>11439</v>
      </c>
      <c r="G70" s="143">
        <v>7605</v>
      </c>
      <c r="H70" s="66">
        <f t="shared" si="9"/>
        <v>53597.22</v>
      </c>
      <c r="I70" s="205">
        <v>33984</v>
      </c>
      <c r="J70" s="272">
        <v>1223.8400000000001</v>
      </c>
      <c r="K70" s="133">
        <v>11844</v>
      </c>
      <c r="L70" s="143">
        <v>7310</v>
      </c>
      <c r="M70" s="66">
        <f t="shared" si="8"/>
        <v>54361.84</v>
      </c>
      <c r="N70" s="205">
        <f t="shared" si="10"/>
        <v>764.61999999999534</v>
      </c>
      <c r="O70" s="218">
        <f t="shared" si="11"/>
        <v>1.4266038425127187E-2</v>
      </c>
      <c r="P70" s="272"/>
      <c r="Q70" s="272"/>
    </row>
    <row r="71" spans="1:19" s="163" customFormat="1" ht="18" thickBot="1" x14ac:dyDescent="0.3">
      <c r="A71" s="55" t="s">
        <v>107</v>
      </c>
      <c r="B71" s="56"/>
      <c r="C71" s="158"/>
      <c r="D71" s="194"/>
      <c r="E71" s="243"/>
      <c r="F71" s="243"/>
      <c r="G71" s="243"/>
      <c r="H71" s="269"/>
      <c r="I71" s="194"/>
      <c r="J71" s="243"/>
      <c r="K71" s="243"/>
      <c r="L71" s="243"/>
      <c r="M71" s="269"/>
      <c r="N71" s="196"/>
      <c r="O71" s="219"/>
      <c r="P71" s="272"/>
      <c r="Q71" s="272"/>
    </row>
    <row r="72" spans="1:19" s="151" customFormat="1" ht="15.75" customHeight="1" x14ac:dyDescent="0.2">
      <c r="A72" s="84"/>
      <c r="B72" s="72" t="s">
        <v>2</v>
      </c>
      <c r="C72" s="72"/>
      <c r="D72" s="210"/>
      <c r="E72" s="211"/>
      <c r="F72" s="211"/>
      <c r="G72" s="156"/>
      <c r="H72" s="212"/>
      <c r="I72" s="210"/>
      <c r="J72" s="211"/>
      <c r="K72" s="211"/>
      <c r="L72" s="156"/>
      <c r="M72" s="212"/>
      <c r="N72" s="210"/>
      <c r="O72" s="212"/>
      <c r="P72" s="272"/>
      <c r="Q72" s="272"/>
    </row>
    <row r="73" spans="1:19" s="151" customFormat="1" ht="15.75" customHeight="1" x14ac:dyDescent="0.2">
      <c r="A73" s="84"/>
      <c r="B73" s="72"/>
      <c r="C73" s="72" t="s">
        <v>13</v>
      </c>
      <c r="D73" s="162">
        <v>28260.000000000004</v>
      </c>
      <c r="E73" s="133">
        <v>223.4</v>
      </c>
      <c r="F73" s="133">
        <v>11439</v>
      </c>
      <c r="G73" s="133">
        <v>7605</v>
      </c>
      <c r="H73" s="66">
        <f>SUM(D73:G73)</f>
        <v>47527.400000000009</v>
      </c>
      <c r="I73" s="162">
        <v>28799.999999999996</v>
      </c>
      <c r="J73" s="133">
        <v>223.4</v>
      </c>
      <c r="K73" s="133">
        <v>11844</v>
      </c>
      <c r="L73" s="133">
        <v>7310</v>
      </c>
      <c r="M73" s="66">
        <f t="shared" ref="M73:M90" si="12">SUM(I73:L73)</f>
        <v>48177.399999999994</v>
      </c>
      <c r="N73" s="162">
        <f>M73-H73</f>
        <v>649.99999999998545</v>
      </c>
      <c r="O73" s="216">
        <f>N73/H73</f>
        <v>1.3676321448259011E-2</v>
      </c>
      <c r="P73" s="272"/>
      <c r="Q73" s="272"/>
    </row>
    <row r="74" spans="1:19" s="151" customFormat="1" ht="15.75" customHeight="1" x14ac:dyDescent="0.2">
      <c r="A74" s="84"/>
      <c r="B74" s="72"/>
      <c r="C74" s="70" t="s">
        <v>36</v>
      </c>
      <c r="D74" s="107">
        <v>15900</v>
      </c>
      <c r="E74" s="108">
        <v>223.4</v>
      </c>
      <c r="F74" s="108">
        <v>11439</v>
      </c>
      <c r="G74" s="108">
        <v>7605</v>
      </c>
      <c r="H74" s="71">
        <f>SUM(D74:G74)</f>
        <v>35167.4</v>
      </c>
      <c r="I74" s="107">
        <v>15900</v>
      </c>
      <c r="J74" s="108">
        <v>223.4</v>
      </c>
      <c r="K74" s="108">
        <v>11844</v>
      </c>
      <c r="L74" s="108">
        <v>7310</v>
      </c>
      <c r="M74" s="71">
        <f t="shared" si="12"/>
        <v>35277.4</v>
      </c>
      <c r="N74" s="107">
        <f>M74-H74</f>
        <v>110</v>
      </c>
      <c r="O74" s="217">
        <f>N74/H74</f>
        <v>3.1278968590228448E-3</v>
      </c>
      <c r="P74" s="272"/>
      <c r="Q74" s="272"/>
    </row>
    <row r="75" spans="1:19" s="151" customFormat="1" ht="15.75" customHeight="1" x14ac:dyDescent="0.2">
      <c r="A75" s="87"/>
      <c r="B75" s="88" t="s">
        <v>5</v>
      </c>
      <c r="C75" s="88"/>
      <c r="D75" s="162"/>
      <c r="E75" s="133"/>
      <c r="F75" s="133"/>
      <c r="G75" s="133"/>
      <c r="H75" s="66"/>
      <c r="I75" s="162"/>
      <c r="J75" s="133"/>
      <c r="K75" s="133"/>
      <c r="L75" s="133"/>
      <c r="M75" s="66"/>
      <c r="N75" s="162"/>
      <c r="O75" s="216"/>
      <c r="P75" s="272"/>
      <c r="Q75" s="272"/>
    </row>
    <row r="76" spans="1:19" s="151" customFormat="1" ht="15.75" customHeight="1" x14ac:dyDescent="0.2">
      <c r="A76" s="84"/>
      <c r="B76" s="72"/>
      <c r="C76" s="72" t="s">
        <v>53</v>
      </c>
      <c r="D76" s="162">
        <v>29759.999999999993</v>
      </c>
      <c r="E76" s="133">
        <v>223.4</v>
      </c>
      <c r="F76" s="133">
        <v>11439</v>
      </c>
      <c r="G76" s="133">
        <v>7605</v>
      </c>
      <c r="H76" s="66">
        <f t="shared" ref="H76:H91" si="13">SUM(D76:G76)</f>
        <v>49027.399999999994</v>
      </c>
      <c r="I76" s="162">
        <v>30648.000000000007</v>
      </c>
      <c r="J76" s="133">
        <v>223.4</v>
      </c>
      <c r="K76" s="133">
        <v>11844</v>
      </c>
      <c r="L76" s="133">
        <v>7310</v>
      </c>
      <c r="M76" s="66">
        <f t="shared" si="12"/>
        <v>50025.400000000009</v>
      </c>
      <c r="N76" s="162">
        <f t="shared" ref="N76:N90" si="14">M76-H76</f>
        <v>998.00000000001455</v>
      </c>
      <c r="O76" s="216">
        <f t="shared" ref="O76:O90" si="15">N76/H76</f>
        <v>2.0355964215928536E-2</v>
      </c>
      <c r="P76" s="272"/>
      <c r="Q76" s="272"/>
      <c r="R76" s="272"/>
    </row>
    <row r="77" spans="1:19" s="151" customFormat="1" ht="15.75" customHeight="1" x14ac:dyDescent="0.2">
      <c r="A77" s="84"/>
      <c r="B77" s="72"/>
      <c r="C77" s="72" t="s">
        <v>54</v>
      </c>
      <c r="D77" s="162">
        <v>23784</v>
      </c>
      <c r="E77" s="133">
        <v>223.4</v>
      </c>
      <c r="F77" s="133">
        <v>11439</v>
      </c>
      <c r="G77" s="133">
        <v>7605</v>
      </c>
      <c r="H77" s="66">
        <f t="shared" si="13"/>
        <v>43051.4</v>
      </c>
      <c r="I77" s="162">
        <v>24504</v>
      </c>
      <c r="J77" s="133">
        <v>223.4</v>
      </c>
      <c r="K77" s="133">
        <v>11844</v>
      </c>
      <c r="L77" s="133">
        <v>7310</v>
      </c>
      <c r="M77" s="66">
        <f t="shared" si="12"/>
        <v>43881.4</v>
      </c>
      <c r="N77" s="162">
        <f>M77-H77</f>
        <v>830</v>
      </c>
      <c r="O77" s="216">
        <f>N77/H77</f>
        <v>1.9279280116326066E-2</v>
      </c>
      <c r="P77" s="272"/>
      <c r="Q77" s="272"/>
    </row>
    <row r="78" spans="1:19" s="151" customFormat="1" ht="15.75" customHeight="1" x14ac:dyDescent="0.2">
      <c r="A78" s="84"/>
      <c r="B78" s="72"/>
      <c r="C78" s="125" t="s">
        <v>55</v>
      </c>
      <c r="D78" s="162">
        <v>32616</v>
      </c>
      <c r="E78" s="133">
        <v>223.4</v>
      </c>
      <c r="F78" s="133">
        <v>11439</v>
      </c>
      <c r="G78" s="133">
        <v>7605</v>
      </c>
      <c r="H78" s="66">
        <f t="shared" si="13"/>
        <v>51883.4</v>
      </c>
      <c r="I78" s="162">
        <v>33096</v>
      </c>
      <c r="J78" s="133">
        <v>223.4</v>
      </c>
      <c r="K78" s="133">
        <v>11844</v>
      </c>
      <c r="L78" s="133">
        <v>7310</v>
      </c>
      <c r="M78" s="66">
        <f t="shared" si="12"/>
        <v>52473.4</v>
      </c>
      <c r="N78" s="162">
        <f>M78-H78</f>
        <v>590</v>
      </c>
      <c r="O78" s="216">
        <f>N78/H78</f>
        <v>1.1371652590231172E-2</v>
      </c>
      <c r="P78" s="272"/>
      <c r="Q78" s="272"/>
      <c r="R78" s="318"/>
      <c r="S78" s="318"/>
    </row>
    <row r="79" spans="1:19" s="151" customFormat="1" ht="15.75" customHeight="1" x14ac:dyDescent="0.2">
      <c r="A79" s="84"/>
      <c r="B79" s="72"/>
      <c r="C79" s="72" t="s">
        <v>31</v>
      </c>
      <c r="D79" s="162">
        <v>32448</v>
      </c>
      <c r="E79" s="133">
        <v>223.4</v>
      </c>
      <c r="F79" s="133">
        <v>11439</v>
      </c>
      <c r="G79" s="133">
        <v>7605</v>
      </c>
      <c r="H79" s="66">
        <f t="shared" si="13"/>
        <v>51715.4</v>
      </c>
      <c r="I79" s="162">
        <v>32448</v>
      </c>
      <c r="J79" s="133">
        <v>223.4</v>
      </c>
      <c r="K79" s="133">
        <v>11844</v>
      </c>
      <c r="L79" s="133">
        <v>7310</v>
      </c>
      <c r="M79" s="66">
        <f t="shared" si="12"/>
        <v>51825.4</v>
      </c>
      <c r="N79" s="162">
        <f t="shared" si="14"/>
        <v>110</v>
      </c>
      <c r="O79" s="216">
        <f t="shared" si="15"/>
        <v>2.1270259922576253E-3</v>
      </c>
      <c r="P79" s="272"/>
      <c r="Q79" s="272"/>
    </row>
    <row r="80" spans="1:19" s="151" customFormat="1" ht="15.75" customHeight="1" x14ac:dyDescent="0.2">
      <c r="A80" s="84"/>
      <c r="B80" s="72"/>
      <c r="C80" s="72" t="s">
        <v>32</v>
      </c>
      <c r="D80" s="162">
        <v>28560</v>
      </c>
      <c r="E80" s="133">
        <v>223.4</v>
      </c>
      <c r="F80" s="133">
        <v>11439</v>
      </c>
      <c r="G80" s="133">
        <v>7605</v>
      </c>
      <c r="H80" s="66">
        <f t="shared" si="13"/>
        <v>47827.4</v>
      </c>
      <c r="I80" s="162">
        <v>28560</v>
      </c>
      <c r="J80" s="133">
        <v>223.4</v>
      </c>
      <c r="K80" s="133">
        <v>11844</v>
      </c>
      <c r="L80" s="133">
        <v>7310</v>
      </c>
      <c r="M80" s="66">
        <f t="shared" si="12"/>
        <v>47937.4</v>
      </c>
      <c r="N80" s="162">
        <f t="shared" si="14"/>
        <v>110</v>
      </c>
      <c r="O80" s="216">
        <f t="shared" si="15"/>
        <v>2.2999368562790366E-3</v>
      </c>
      <c r="P80" s="272"/>
      <c r="Q80" s="272"/>
    </row>
    <row r="81" spans="1:19" s="151" customFormat="1" ht="15.75" customHeight="1" x14ac:dyDescent="0.2">
      <c r="A81" s="84"/>
      <c r="B81" s="72"/>
      <c r="C81" s="72" t="s">
        <v>37</v>
      </c>
      <c r="D81" s="162">
        <v>28560</v>
      </c>
      <c r="E81" s="133">
        <v>223.4</v>
      </c>
      <c r="F81" s="133">
        <v>11439</v>
      </c>
      <c r="G81" s="133">
        <v>7605</v>
      </c>
      <c r="H81" s="66">
        <f t="shared" si="13"/>
        <v>47827.4</v>
      </c>
      <c r="I81" s="162">
        <v>28560</v>
      </c>
      <c r="J81" s="133">
        <v>223.4</v>
      </c>
      <c r="K81" s="133">
        <v>11844</v>
      </c>
      <c r="L81" s="133">
        <v>7310</v>
      </c>
      <c r="M81" s="66">
        <f t="shared" si="12"/>
        <v>47937.4</v>
      </c>
      <c r="N81" s="162">
        <f t="shared" si="14"/>
        <v>110</v>
      </c>
      <c r="O81" s="216">
        <f t="shared" si="15"/>
        <v>2.2999368562790366E-3</v>
      </c>
      <c r="P81" s="272"/>
      <c r="Q81" s="272"/>
    </row>
    <row r="82" spans="1:19" s="151" customFormat="1" ht="15.75" customHeight="1" x14ac:dyDescent="0.2">
      <c r="A82" s="84"/>
      <c r="B82" s="72"/>
      <c r="C82" s="72" t="s">
        <v>38</v>
      </c>
      <c r="D82" s="162">
        <v>32448</v>
      </c>
      <c r="E82" s="133">
        <v>223.4</v>
      </c>
      <c r="F82" s="133">
        <v>11439</v>
      </c>
      <c r="G82" s="133">
        <v>7605</v>
      </c>
      <c r="H82" s="66">
        <f t="shared" si="13"/>
        <v>51715.4</v>
      </c>
      <c r="I82" s="162">
        <v>33408</v>
      </c>
      <c r="J82" s="133">
        <v>223.4</v>
      </c>
      <c r="K82" s="133">
        <v>11844</v>
      </c>
      <c r="L82" s="133">
        <v>7310</v>
      </c>
      <c r="M82" s="66">
        <f t="shared" si="12"/>
        <v>52785.4</v>
      </c>
      <c r="N82" s="162">
        <f t="shared" si="14"/>
        <v>1070</v>
      </c>
      <c r="O82" s="216">
        <f t="shared" si="15"/>
        <v>2.0690161924687811E-2</v>
      </c>
      <c r="P82" s="272"/>
      <c r="Q82" s="272"/>
    </row>
    <row r="83" spans="1:19" s="151" customFormat="1" ht="15.75" customHeight="1" x14ac:dyDescent="0.2">
      <c r="A83" s="84"/>
      <c r="B83" s="72"/>
      <c r="C83" s="72" t="s">
        <v>21</v>
      </c>
      <c r="D83" s="162">
        <v>31776</v>
      </c>
      <c r="E83" s="133">
        <v>223.4</v>
      </c>
      <c r="F83" s="133">
        <v>11439</v>
      </c>
      <c r="G83" s="133">
        <v>7605</v>
      </c>
      <c r="H83" s="66">
        <f t="shared" si="13"/>
        <v>51043.4</v>
      </c>
      <c r="I83" s="162">
        <v>31776</v>
      </c>
      <c r="J83" s="133">
        <v>223.4</v>
      </c>
      <c r="K83" s="133">
        <v>11844</v>
      </c>
      <c r="L83" s="133">
        <v>7310</v>
      </c>
      <c r="M83" s="66">
        <f t="shared" si="12"/>
        <v>51153.4</v>
      </c>
      <c r="N83" s="162">
        <f t="shared" si="14"/>
        <v>110</v>
      </c>
      <c r="O83" s="216">
        <f t="shared" si="15"/>
        <v>2.1550288577955228E-3</v>
      </c>
      <c r="P83" s="272"/>
      <c r="Q83" s="272"/>
    </row>
    <row r="84" spans="1:19" s="151" customFormat="1" ht="15.75" customHeight="1" x14ac:dyDescent="0.2">
      <c r="A84" s="84"/>
      <c r="B84" s="72"/>
      <c r="C84" s="72" t="s">
        <v>39</v>
      </c>
      <c r="D84" s="162">
        <v>29639.999999999993</v>
      </c>
      <c r="E84" s="133">
        <v>223.4</v>
      </c>
      <c r="F84" s="133">
        <v>11439</v>
      </c>
      <c r="G84" s="133">
        <v>7605</v>
      </c>
      <c r="H84" s="66">
        <f t="shared" si="13"/>
        <v>48907.399999999994</v>
      </c>
      <c r="I84" s="162">
        <v>29640</v>
      </c>
      <c r="J84" s="133">
        <v>223.4</v>
      </c>
      <c r="K84" s="133">
        <v>11844</v>
      </c>
      <c r="L84" s="133">
        <v>7310</v>
      </c>
      <c r="M84" s="66">
        <f t="shared" si="12"/>
        <v>49017.4</v>
      </c>
      <c r="N84" s="162">
        <f t="shared" si="14"/>
        <v>110.00000000000728</v>
      </c>
      <c r="O84" s="216">
        <f t="shared" si="15"/>
        <v>2.2491483906322417E-3</v>
      </c>
      <c r="P84" s="272"/>
      <c r="Q84" s="272"/>
      <c r="R84" s="318"/>
    </row>
    <row r="85" spans="1:19" s="151" customFormat="1" ht="15.75" customHeight="1" x14ac:dyDescent="0.2">
      <c r="A85" s="84"/>
      <c r="B85" s="72"/>
      <c r="C85" s="72" t="s">
        <v>74</v>
      </c>
      <c r="D85" s="162">
        <v>24215.999999999996</v>
      </c>
      <c r="E85" s="133">
        <v>223.4</v>
      </c>
      <c r="F85" s="133">
        <v>11439</v>
      </c>
      <c r="G85" s="133">
        <v>7605</v>
      </c>
      <c r="H85" s="66">
        <f t="shared" si="13"/>
        <v>43483.399999999994</v>
      </c>
      <c r="I85" s="162">
        <v>25416.000000000007</v>
      </c>
      <c r="J85" s="133">
        <v>223.4</v>
      </c>
      <c r="K85" s="133">
        <v>11844</v>
      </c>
      <c r="L85" s="133">
        <v>7310</v>
      </c>
      <c r="M85" s="66">
        <f t="shared" si="12"/>
        <v>44793.400000000009</v>
      </c>
      <c r="N85" s="162">
        <f t="shared" si="14"/>
        <v>1310.0000000000146</v>
      </c>
      <c r="O85" s="216">
        <f t="shared" si="15"/>
        <v>3.0126439054904048E-2</v>
      </c>
      <c r="P85" s="272"/>
      <c r="Q85" s="272"/>
      <c r="R85" s="318"/>
      <c r="S85" s="318"/>
    </row>
    <row r="86" spans="1:19" s="151" customFormat="1" ht="15.75" customHeight="1" x14ac:dyDescent="0.2">
      <c r="A86" s="84"/>
      <c r="B86" s="72"/>
      <c r="C86" s="72" t="s">
        <v>41</v>
      </c>
      <c r="D86" s="162">
        <v>24047.999999999996</v>
      </c>
      <c r="E86" s="133">
        <v>223.4</v>
      </c>
      <c r="F86" s="133">
        <v>11439</v>
      </c>
      <c r="G86" s="133">
        <v>7605</v>
      </c>
      <c r="H86" s="66">
        <f t="shared" si="13"/>
        <v>43315.399999999994</v>
      </c>
      <c r="I86" s="162">
        <v>24768</v>
      </c>
      <c r="J86" s="133">
        <v>223.4</v>
      </c>
      <c r="K86" s="133">
        <v>11844</v>
      </c>
      <c r="L86" s="133">
        <v>7310</v>
      </c>
      <c r="M86" s="66">
        <f t="shared" si="12"/>
        <v>44145.4</v>
      </c>
      <c r="N86" s="162">
        <f t="shared" si="14"/>
        <v>830.00000000000728</v>
      </c>
      <c r="O86" s="216">
        <f t="shared" si="15"/>
        <v>1.9161776181219784E-2</v>
      </c>
      <c r="P86" s="272"/>
      <c r="Q86" s="272"/>
    </row>
    <row r="87" spans="1:19" s="151" customFormat="1" ht="15.75" customHeight="1" x14ac:dyDescent="0.2">
      <c r="A87" s="84"/>
      <c r="B87" s="72"/>
      <c r="C87" s="72" t="s">
        <v>33</v>
      </c>
      <c r="D87" s="162">
        <v>27552</v>
      </c>
      <c r="E87" s="133">
        <v>223.4</v>
      </c>
      <c r="F87" s="133">
        <v>11439</v>
      </c>
      <c r="G87" s="133">
        <v>7605</v>
      </c>
      <c r="H87" s="66">
        <f t="shared" si="13"/>
        <v>46819.4</v>
      </c>
      <c r="I87" s="162">
        <v>28200</v>
      </c>
      <c r="J87" s="133">
        <v>223.4</v>
      </c>
      <c r="K87" s="133">
        <v>11844</v>
      </c>
      <c r="L87" s="133">
        <v>7310</v>
      </c>
      <c r="M87" s="66">
        <f t="shared" si="12"/>
        <v>47577.4</v>
      </c>
      <c r="N87" s="162">
        <f t="shared" si="14"/>
        <v>758</v>
      </c>
      <c r="O87" s="216">
        <f t="shared" si="15"/>
        <v>1.6189870011149222E-2</v>
      </c>
      <c r="P87" s="272"/>
      <c r="Q87" s="272"/>
    </row>
    <row r="88" spans="1:19" s="151" customFormat="1" ht="15.75" customHeight="1" x14ac:dyDescent="0.2">
      <c r="A88" s="84"/>
      <c r="B88" s="72"/>
      <c r="C88" s="72" t="s">
        <v>34</v>
      </c>
      <c r="D88" s="162">
        <v>27432</v>
      </c>
      <c r="E88" s="133">
        <v>223.4</v>
      </c>
      <c r="F88" s="133">
        <v>11439</v>
      </c>
      <c r="G88" s="133">
        <v>7605</v>
      </c>
      <c r="H88" s="66">
        <f t="shared" si="13"/>
        <v>46699.4</v>
      </c>
      <c r="I88" s="162">
        <v>27960</v>
      </c>
      <c r="J88" s="133">
        <v>223.4</v>
      </c>
      <c r="K88" s="133">
        <v>11844</v>
      </c>
      <c r="L88" s="133">
        <v>7310</v>
      </c>
      <c r="M88" s="66">
        <f t="shared" si="12"/>
        <v>47337.4</v>
      </c>
      <c r="N88" s="162">
        <f t="shared" si="14"/>
        <v>638</v>
      </c>
      <c r="O88" s="216">
        <f t="shared" si="15"/>
        <v>1.3661845762472322E-2</v>
      </c>
      <c r="P88" s="272"/>
      <c r="Q88" s="272"/>
    </row>
    <row r="89" spans="1:19" s="151" customFormat="1" ht="15.75" customHeight="1" x14ac:dyDescent="0.2">
      <c r="A89" s="84"/>
      <c r="B89" s="72"/>
      <c r="C89" s="125" t="s">
        <v>92</v>
      </c>
      <c r="D89" s="162">
        <v>41656</v>
      </c>
      <c r="E89" s="133">
        <v>223.4</v>
      </c>
      <c r="F89" s="133">
        <v>11439</v>
      </c>
      <c r="G89" s="133">
        <v>7605</v>
      </c>
      <c r="H89" s="66">
        <f t="shared" si="13"/>
        <v>60923.4</v>
      </c>
      <c r="I89" s="162">
        <v>44155</v>
      </c>
      <c r="J89" s="133">
        <v>223.4</v>
      </c>
      <c r="K89" s="133">
        <v>11844</v>
      </c>
      <c r="L89" s="133">
        <v>7310</v>
      </c>
      <c r="M89" s="66">
        <f>SUM(I89:L89)</f>
        <v>63532.4</v>
      </c>
      <c r="N89" s="162">
        <f>M89-H89</f>
        <v>2609</v>
      </c>
      <c r="O89" s="216">
        <f>N89/H89</f>
        <v>4.2824267851104832E-2</v>
      </c>
      <c r="P89" s="272"/>
      <c r="Q89" s="272"/>
    </row>
    <row r="90" spans="1:19" s="151" customFormat="1" ht="15.75" customHeight="1" x14ac:dyDescent="0.2">
      <c r="A90" s="84"/>
      <c r="B90" s="72"/>
      <c r="C90" s="72" t="s">
        <v>118</v>
      </c>
      <c r="D90" s="162">
        <v>12510.000000000002</v>
      </c>
      <c r="E90" s="133">
        <v>223.4</v>
      </c>
      <c r="F90" s="133">
        <v>11439</v>
      </c>
      <c r="G90" s="133">
        <v>7605</v>
      </c>
      <c r="H90" s="66">
        <f t="shared" si="13"/>
        <v>31777.4</v>
      </c>
      <c r="I90" s="162">
        <v>12510.000000000002</v>
      </c>
      <c r="J90" s="133">
        <v>223.4</v>
      </c>
      <c r="K90" s="133">
        <v>11844</v>
      </c>
      <c r="L90" s="133">
        <v>7310</v>
      </c>
      <c r="M90" s="66">
        <f t="shared" si="12"/>
        <v>31887.4</v>
      </c>
      <c r="N90" s="162">
        <f t="shared" si="14"/>
        <v>110</v>
      </c>
      <c r="O90" s="216">
        <f t="shared" si="15"/>
        <v>3.4615796131842124E-3</v>
      </c>
      <c r="P90" s="272"/>
      <c r="Q90" s="272"/>
    </row>
    <row r="91" spans="1:19" s="151" customFormat="1" ht="15.75" customHeight="1" x14ac:dyDescent="0.2">
      <c r="A91" s="84"/>
      <c r="B91" s="72"/>
      <c r="C91" s="72" t="s">
        <v>119</v>
      </c>
      <c r="D91" s="107">
        <v>22320.000000000004</v>
      </c>
      <c r="E91" s="108">
        <v>223.4</v>
      </c>
      <c r="F91" s="108">
        <v>11439</v>
      </c>
      <c r="G91" s="108">
        <v>7605</v>
      </c>
      <c r="H91" s="71">
        <f t="shared" si="13"/>
        <v>41587.400000000009</v>
      </c>
      <c r="I91" s="107">
        <v>22320.000000000004</v>
      </c>
      <c r="J91" s="108">
        <v>223.4</v>
      </c>
      <c r="K91" s="108">
        <v>11844</v>
      </c>
      <c r="L91" s="108">
        <v>7310</v>
      </c>
      <c r="M91" s="71">
        <f>SUM(I91:L91)</f>
        <v>41697.400000000009</v>
      </c>
      <c r="N91" s="107">
        <f>M91-H91</f>
        <v>110</v>
      </c>
      <c r="O91" s="217">
        <f>N91/H91</f>
        <v>2.6450319087031162E-3</v>
      </c>
      <c r="P91" s="272"/>
      <c r="Q91" s="272"/>
    </row>
    <row r="92" spans="1:19" s="151" customFormat="1" ht="15.75" customHeight="1" x14ac:dyDescent="0.2">
      <c r="A92" s="87"/>
      <c r="B92" s="88" t="s">
        <v>11</v>
      </c>
      <c r="C92" s="88"/>
      <c r="D92" s="162"/>
      <c r="E92" s="142"/>
      <c r="F92" s="142"/>
      <c r="G92" s="142"/>
      <c r="H92" s="141"/>
      <c r="I92" s="162"/>
      <c r="J92" s="142"/>
      <c r="K92" s="142"/>
      <c r="L92" s="142"/>
      <c r="M92" s="141"/>
      <c r="N92" s="162"/>
      <c r="O92" s="216"/>
      <c r="P92" s="272"/>
      <c r="Q92" s="272"/>
    </row>
    <row r="93" spans="1:19" s="151" customFormat="1" ht="15.75" customHeight="1" x14ac:dyDescent="0.2">
      <c r="A93" s="84"/>
      <c r="B93" s="72"/>
      <c r="C93" s="72" t="s">
        <v>137</v>
      </c>
      <c r="D93" s="162">
        <v>41155</v>
      </c>
      <c r="E93" s="133">
        <v>25955</v>
      </c>
      <c r="F93" s="133">
        <v>11439</v>
      </c>
      <c r="G93" s="133">
        <v>7605</v>
      </c>
      <c r="H93" s="66">
        <f>SUM(D93:G93)</f>
        <v>86154</v>
      </c>
      <c r="I93" s="162">
        <v>42390</v>
      </c>
      <c r="J93" s="133">
        <v>25955</v>
      </c>
      <c r="K93" s="133">
        <v>11844</v>
      </c>
      <c r="L93" s="133">
        <v>7310</v>
      </c>
      <c r="M93" s="66">
        <f>SUM(I93:L93)</f>
        <v>87499</v>
      </c>
      <c r="N93" s="162">
        <f>M93-H93</f>
        <v>1345</v>
      </c>
      <c r="O93" s="216">
        <f>N93/H93</f>
        <v>1.5611579265037027E-2</v>
      </c>
      <c r="P93" s="272"/>
      <c r="Q93" s="272"/>
    </row>
    <row r="94" spans="1:19" s="151" customFormat="1" ht="15.75" customHeight="1" x14ac:dyDescent="0.2">
      <c r="A94" s="84"/>
      <c r="B94" s="72"/>
      <c r="C94" s="72" t="s">
        <v>56</v>
      </c>
      <c r="D94" s="162">
        <v>40140</v>
      </c>
      <c r="E94" s="133">
        <v>25303</v>
      </c>
      <c r="F94" s="133">
        <v>11439</v>
      </c>
      <c r="G94" s="133">
        <v>7605</v>
      </c>
      <c r="H94" s="66">
        <f>SUM(D94:G94)</f>
        <v>84487</v>
      </c>
      <c r="I94" s="162">
        <v>41344</v>
      </c>
      <c r="J94" s="133">
        <v>25303</v>
      </c>
      <c r="K94" s="133">
        <v>11844</v>
      </c>
      <c r="L94" s="133">
        <v>7310</v>
      </c>
      <c r="M94" s="66">
        <f>SUM(I94:L94)</f>
        <v>85801</v>
      </c>
      <c r="N94" s="162">
        <f>M94-H94</f>
        <v>1314</v>
      </c>
      <c r="O94" s="216">
        <f>N94/H94</f>
        <v>1.5552688579308058E-2</v>
      </c>
      <c r="P94" s="272"/>
      <c r="Q94" s="272"/>
    </row>
    <row r="95" spans="1:19" s="151" customFormat="1" ht="15.75" customHeight="1" x14ac:dyDescent="0.2">
      <c r="A95" s="84"/>
      <c r="B95" s="72"/>
      <c r="C95" s="172" t="s">
        <v>28</v>
      </c>
      <c r="D95" s="162">
        <v>27528</v>
      </c>
      <c r="E95" s="133">
        <v>223.4</v>
      </c>
      <c r="F95" s="133">
        <v>11439</v>
      </c>
      <c r="G95" s="133">
        <v>7605</v>
      </c>
      <c r="H95" s="66">
        <f>SUM(D95:G95)</f>
        <v>46795.4</v>
      </c>
      <c r="I95" s="162">
        <v>28344</v>
      </c>
      <c r="J95" s="133">
        <v>223.4</v>
      </c>
      <c r="K95" s="133">
        <v>11844</v>
      </c>
      <c r="L95" s="133">
        <v>7310</v>
      </c>
      <c r="M95" s="66">
        <f>SUM(I95:L95)</f>
        <v>47721.4</v>
      </c>
      <c r="N95" s="162">
        <f>M95-H95</f>
        <v>926</v>
      </c>
      <c r="O95" s="216">
        <f>N95/H95</f>
        <v>1.9788269787201305E-2</v>
      </c>
      <c r="P95" s="272"/>
      <c r="Q95" s="272"/>
      <c r="R95" s="318"/>
      <c r="S95" s="318"/>
    </row>
    <row r="96" spans="1:19" s="151" customFormat="1" ht="15.75" customHeight="1" x14ac:dyDescent="0.2">
      <c r="A96" s="84"/>
      <c r="B96" s="72"/>
      <c r="C96" s="172" t="s">
        <v>24</v>
      </c>
      <c r="D96" s="162">
        <v>27552</v>
      </c>
      <c r="E96" s="133">
        <v>223.4</v>
      </c>
      <c r="F96" s="133">
        <v>11439</v>
      </c>
      <c r="G96" s="133">
        <v>7605</v>
      </c>
      <c r="H96" s="66">
        <f>SUM(D96:G96)</f>
        <v>46819.4</v>
      </c>
      <c r="I96" s="162">
        <v>28200</v>
      </c>
      <c r="J96" s="133">
        <v>223.4</v>
      </c>
      <c r="K96" s="133">
        <v>11844</v>
      </c>
      <c r="L96" s="133">
        <v>7310</v>
      </c>
      <c r="M96" s="66">
        <f>SUM(I96:L96)</f>
        <v>47577.4</v>
      </c>
      <c r="N96" s="162">
        <f>M96-H96</f>
        <v>758</v>
      </c>
      <c r="O96" s="216">
        <f>N96/H96</f>
        <v>1.6189870011149222E-2</v>
      </c>
      <c r="P96" s="272"/>
      <c r="Q96" s="272"/>
    </row>
    <row r="97" spans="1:17" s="151" customFormat="1" ht="15.75" customHeight="1" thickBot="1" x14ac:dyDescent="0.25">
      <c r="A97" s="89"/>
      <c r="B97" s="90"/>
      <c r="C97" s="173" t="s">
        <v>29</v>
      </c>
      <c r="D97" s="205">
        <v>41265</v>
      </c>
      <c r="E97" s="143">
        <v>223.4</v>
      </c>
      <c r="F97" s="143">
        <v>11439</v>
      </c>
      <c r="G97" s="143">
        <v>7605</v>
      </c>
      <c r="H97" s="79">
        <f>SUM(D97:G97)</f>
        <v>60532.4</v>
      </c>
      <c r="I97" s="205">
        <v>41265</v>
      </c>
      <c r="J97" s="143">
        <v>223.4</v>
      </c>
      <c r="K97" s="143">
        <v>11844</v>
      </c>
      <c r="L97" s="143">
        <v>7310</v>
      </c>
      <c r="M97" s="79">
        <f>SUM(I97:L97)</f>
        <v>60642.400000000001</v>
      </c>
      <c r="N97" s="205">
        <f>M97-H97</f>
        <v>110</v>
      </c>
      <c r="O97" s="218">
        <f>N97/H97</f>
        <v>1.8172086353754353E-3</v>
      </c>
      <c r="P97" s="272"/>
      <c r="Q97" s="272"/>
    </row>
    <row r="98" spans="1:17" s="4" customFormat="1" ht="21.75" customHeight="1" x14ac:dyDescent="0.25">
      <c r="A98" s="3"/>
      <c r="B98" s="5" t="s">
        <v>19</v>
      </c>
      <c r="C98" s="3"/>
      <c r="D98" s="17"/>
      <c r="E98" s="2"/>
      <c r="F98" s="2"/>
      <c r="G98" s="2"/>
      <c r="H98" s="2"/>
      <c r="I98" s="17"/>
      <c r="J98" s="2"/>
      <c r="K98" s="2"/>
      <c r="L98" s="2"/>
      <c r="M98" s="2"/>
      <c r="N98" s="2"/>
      <c r="O98" s="2"/>
      <c r="Q98" s="272"/>
    </row>
    <row r="99" spans="1:17" s="22" customFormat="1" ht="15" x14ac:dyDescent="0.2">
      <c r="A99" s="24"/>
      <c r="B99" s="101"/>
      <c r="C99" s="15" t="s">
        <v>60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Q99" s="151"/>
    </row>
    <row r="100" spans="1:17" s="7" customFormat="1" ht="12" customHeight="1" x14ac:dyDescent="0.2">
      <c r="A100" s="10"/>
      <c r="B100" s="10"/>
      <c r="C100" s="15" t="s">
        <v>44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Q100" s="151"/>
    </row>
    <row r="101" spans="1:17" s="7" customFormat="1" ht="14.25" x14ac:dyDescent="0.2">
      <c r="C101" s="364" t="s">
        <v>75</v>
      </c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Q101" s="151"/>
    </row>
    <row r="102" spans="1:17" s="7" customFormat="1" ht="12" customHeight="1" x14ac:dyDescent="0.2">
      <c r="C102" s="33" t="s">
        <v>59</v>
      </c>
      <c r="D102" s="30"/>
      <c r="E102" s="30"/>
      <c r="F102" s="30"/>
      <c r="G102" s="30"/>
      <c r="H102" s="31"/>
      <c r="I102" s="30"/>
      <c r="J102" s="30"/>
      <c r="K102" s="30"/>
      <c r="L102" s="30"/>
      <c r="M102" s="31"/>
      <c r="N102" s="30"/>
      <c r="O102" s="31"/>
      <c r="Q102" s="151"/>
    </row>
    <row r="103" spans="1:17" s="13" customFormat="1" ht="12" customHeight="1" x14ac:dyDescent="0.2">
      <c r="A103" s="14"/>
      <c r="B103" s="14"/>
      <c r="C103" s="363" t="s">
        <v>96</v>
      </c>
      <c r="D103" s="363"/>
      <c r="E103" s="363"/>
      <c r="F103" s="363"/>
      <c r="G103" s="363"/>
      <c r="H103" s="363"/>
      <c r="I103" s="363"/>
      <c r="J103" s="363"/>
      <c r="K103" s="363"/>
      <c r="L103" s="363"/>
      <c r="M103" s="363"/>
      <c r="N103" s="363"/>
      <c r="O103" s="363"/>
      <c r="Q103" s="151"/>
    </row>
    <row r="104" spans="1:17" ht="12" customHeight="1" x14ac:dyDescent="0.2">
      <c r="C104" s="33" t="s">
        <v>45</v>
      </c>
      <c r="D104" s="30"/>
      <c r="E104" s="30"/>
      <c r="F104" s="30"/>
      <c r="G104" s="30"/>
      <c r="H104" s="31"/>
      <c r="I104" s="30"/>
      <c r="J104" s="30"/>
      <c r="K104" s="30"/>
      <c r="L104" s="30"/>
      <c r="M104" s="31"/>
      <c r="N104" s="30"/>
      <c r="O104" s="31"/>
      <c r="Q104" s="151"/>
    </row>
    <row r="105" spans="1:17" ht="14.25" x14ac:dyDescent="0.2">
      <c r="C105" s="273" t="s">
        <v>138</v>
      </c>
      <c r="Q105" s="151"/>
    </row>
    <row r="106" spans="1:17" ht="25.5" customHeight="1" x14ac:dyDescent="0.2">
      <c r="C106" s="366" t="s">
        <v>101</v>
      </c>
      <c r="D106" s="366"/>
      <c r="E106" s="366"/>
      <c r="F106" s="366"/>
      <c r="G106" s="366"/>
      <c r="H106" s="366"/>
      <c r="I106" s="366"/>
      <c r="J106" s="366"/>
      <c r="K106" s="366"/>
      <c r="L106" s="366"/>
      <c r="M106" s="366"/>
      <c r="N106" s="366"/>
      <c r="O106" s="366"/>
      <c r="Q106" s="151"/>
    </row>
    <row r="107" spans="1:17" x14ac:dyDescent="0.2">
      <c r="C107" s="348" t="s">
        <v>132</v>
      </c>
      <c r="D107" s="348"/>
      <c r="E107" s="348"/>
      <c r="F107" s="348"/>
      <c r="G107" s="348"/>
      <c r="H107" s="348"/>
      <c r="I107" s="348"/>
      <c r="J107" s="348"/>
      <c r="K107" s="348"/>
      <c r="L107" s="348"/>
      <c r="M107" s="348"/>
      <c r="N107" s="348"/>
      <c r="O107" s="348"/>
    </row>
  </sheetData>
  <mergeCells count="8">
    <mergeCell ref="C107:O107"/>
    <mergeCell ref="N4:O4"/>
    <mergeCell ref="C103:O103"/>
    <mergeCell ref="C101:O101"/>
    <mergeCell ref="D5:H5"/>
    <mergeCell ref="I5:M5"/>
    <mergeCell ref="N5:O5"/>
    <mergeCell ref="C106:O106"/>
  </mergeCells>
  <phoneticPr fontId="0" type="noConversion"/>
  <printOptions horizontalCentered="1"/>
  <pageMargins left="0.25" right="0.25" top="0.5" bottom="0.25" header="0.3" footer="0.3"/>
  <pageSetup scale="56" fitToHeight="2" orientation="landscape" r:id="rId1"/>
  <headerFooter alignWithMargins="0"/>
  <rowBreaks count="1" manualBreakCount="1">
    <brk id="5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view="pageBreakPreview" zoomScaleNormal="70" zoomScaleSheetLayoutView="100" workbookViewId="0">
      <pane ySplit="7" topLeftCell="A90" activePane="bottomLeft" state="frozen"/>
      <selection activeCell="F52" sqref="F52"/>
      <selection pane="bottomLeft" activeCell="F52" sqref="F52"/>
    </sheetView>
  </sheetViews>
  <sheetFormatPr defaultColWidth="9.140625" defaultRowHeight="12.75" x14ac:dyDescent="0.2"/>
  <cols>
    <col min="1" max="1" width="2" style="9" customWidth="1"/>
    <col min="2" max="2" width="2.28515625" style="9" customWidth="1"/>
    <col min="3" max="3" width="64.28515625" style="9" customWidth="1"/>
    <col min="4" max="4" width="10.85546875" style="9" customWidth="1"/>
    <col min="5" max="5" width="12.7109375" style="9" customWidth="1"/>
    <col min="6" max="6" width="13.7109375" style="9" customWidth="1"/>
    <col min="7" max="7" width="14.140625" style="11" customWidth="1"/>
    <col min="8" max="8" width="13.5703125" style="9" customWidth="1"/>
    <col min="9" max="10" width="10.85546875" style="9" customWidth="1"/>
    <col min="11" max="11" width="10.85546875" style="11" customWidth="1"/>
    <col min="12" max="12" width="10.85546875" style="9" customWidth="1"/>
    <col min="13" max="13" width="10.85546875" style="11" customWidth="1"/>
    <col min="14" max="14" width="11.42578125" style="8" bestFit="1" customWidth="1"/>
    <col min="15" max="15" width="10.85546875" style="8" customWidth="1"/>
    <col min="16" max="17" width="10.85546875" style="9" bestFit="1" customWidth="1"/>
    <col min="18" max="21" width="9.140625" style="9"/>
    <col min="22" max="22" width="14.85546875" style="9" bestFit="1" customWidth="1"/>
    <col min="23" max="16384" width="9.140625" style="9"/>
  </cols>
  <sheetData>
    <row r="1" spans="1:15" ht="18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8" x14ac:dyDescent="0.25">
      <c r="A2" s="45" t="s">
        <v>125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thickBot="1" x14ac:dyDescent="0.3">
      <c r="A3" s="44" t="s">
        <v>95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s="1" customFormat="1" ht="15.75" x14ac:dyDescent="0.25">
      <c r="A4" s="91"/>
      <c r="B4" s="92"/>
      <c r="C4" s="92"/>
      <c r="D4" s="277"/>
      <c r="E4" s="93"/>
      <c r="F4" s="93"/>
      <c r="G4" s="93"/>
      <c r="H4" s="278"/>
      <c r="I4" s="154"/>
      <c r="J4" s="93"/>
      <c r="K4" s="93"/>
      <c r="L4" s="93"/>
      <c r="M4" s="155"/>
      <c r="N4" s="355" t="s">
        <v>1</v>
      </c>
      <c r="O4" s="356"/>
    </row>
    <row r="5" spans="1:15" s="1" customFormat="1" ht="16.5" thickBot="1" x14ac:dyDescent="0.3">
      <c r="A5" s="94"/>
      <c r="B5" s="95"/>
      <c r="C5" s="95"/>
      <c r="D5" s="358" t="s">
        <v>116</v>
      </c>
      <c r="E5" s="359"/>
      <c r="F5" s="360"/>
      <c r="G5" s="360"/>
      <c r="H5" s="347"/>
      <c r="I5" s="358" t="s">
        <v>123</v>
      </c>
      <c r="J5" s="359"/>
      <c r="K5" s="360"/>
      <c r="L5" s="360"/>
      <c r="M5" s="347"/>
      <c r="N5" s="361" t="s">
        <v>17</v>
      </c>
      <c r="O5" s="362"/>
    </row>
    <row r="6" spans="1:15" s="1" customFormat="1" ht="15.75" x14ac:dyDescent="0.25">
      <c r="A6" s="94"/>
      <c r="B6" s="95"/>
      <c r="C6" s="95"/>
      <c r="D6" s="279" t="s">
        <v>115</v>
      </c>
      <c r="E6" s="279" t="s">
        <v>115</v>
      </c>
      <c r="F6" s="279" t="s">
        <v>115</v>
      </c>
      <c r="G6" s="279" t="s">
        <v>115</v>
      </c>
      <c r="H6" s="279" t="s">
        <v>115</v>
      </c>
      <c r="I6" s="279" t="s">
        <v>126</v>
      </c>
      <c r="J6" s="279" t="s">
        <v>126</v>
      </c>
      <c r="K6" s="279" t="s">
        <v>126</v>
      </c>
      <c r="L6" s="279" t="s">
        <v>126</v>
      </c>
      <c r="M6" s="279" t="s">
        <v>126</v>
      </c>
      <c r="N6" s="96" t="s">
        <v>14</v>
      </c>
      <c r="O6" s="97" t="s">
        <v>15</v>
      </c>
    </row>
    <row r="7" spans="1:15" s="1" customFormat="1" ht="18" thickBot="1" x14ac:dyDescent="0.3">
      <c r="A7" s="102" t="s">
        <v>0</v>
      </c>
      <c r="B7" s="103"/>
      <c r="C7" s="99"/>
      <c r="D7" s="280" t="s">
        <v>67</v>
      </c>
      <c r="E7" s="280" t="s">
        <v>68</v>
      </c>
      <c r="F7" s="280" t="s">
        <v>69</v>
      </c>
      <c r="G7" s="280" t="s">
        <v>70</v>
      </c>
      <c r="H7" s="281" t="s">
        <v>16</v>
      </c>
      <c r="I7" s="280" t="s">
        <v>67</v>
      </c>
      <c r="J7" s="280" t="s">
        <v>68</v>
      </c>
      <c r="K7" s="280" t="s">
        <v>69</v>
      </c>
      <c r="L7" s="280" t="s">
        <v>70</v>
      </c>
      <c r="M7" s="281" t="s">
        <v>16</v>
      </c>
      <c r="N7" s="96" t="s">
        <v>1</v>
      </c>
      <c r="O7" s="100" t="s">
        <v>1</v>
      </c>
    </row>
    <row r="8" spans="1:15" s="163" customFormat="1" ht="15.75" thickBot="1" x14ac:dyDescent="0.3">
      <c r="A8" s="55" t="s">
        <v>12</v>
      </c>
      <c r="B8" s="56"/>
      <c r="C8" s="122"/>
      <c r="D8" s="56"/>
      <c r="E8" s="56"/>
      <c r="F8" s="56"/>
      <c r="G8" s="56"/>
      <c r="H8" s="58"/>
      <c r="I8" s="56"/>
      <c r="J8" s="56"/>
      <c r="K8" s="56"/>
      <c r="L8" s="56"/>
      <c r="M8" s="58"/>
      <c r="N8" s="57"/>
      <c r="O8" s="58"/>
    </row>
    <row r="9" spans="1:15" s="163" customFormat="1" ht="15.75" customHeight="1" x14ac:dyDescent="0.2">
      <c r="A9" s="61"/>
      <c r="B9" s="62" t="s">
        <v>108</v>
      </c>
      <c r="C9" s="127"/>
      <c r="D9" s="62"/>
      <c r="E9" s="62"/>
      <c r="F9" s="62"/>
      <c r="G9" s="62"/>
      <c r="H9" s="63"/>
      <c r="I9" s="62"/>
      <c r="J9" s="62"/>
      <c r="K9" s="62"/>
      <c r="L9" s="62"/>
      <c r="M9" s="63"/>
      <c r="N9" s="61"/>
      <c r="O9" s="63"/>
    </row>
    <row r="10" spans="1:15" s="163" customFormat="1" ht="15.75" customHeight="1" x14ac:dyDescent="0.2">
      <c r="A10" s="59"/>
      <c r="B10" s="60"/>
      <c r="C10" s="123" t="s">
        <v>20</v>
      </c>
      <c r="D10" s="228">
        <v>36546</v>
      </c>
      <c r="E10" s="224">
        <v>1570.6000000000001</v>
      </c>
      <c r="F10" s="228">
        <v>15220</v>
      </c>
      <c r="G10" s="228">
        <v>3802.5</v>
      </c>
      <c r="H10" s="66">
        <f>SUM(D10:G10)</f>
        <v>57139.1</v>
      </c>
      <c r="I10" s="162">
        <v>37642</v>
      </c>
      <c r="J10" s="224">
        <v>1599.1000000000004</v>
      </c>
      <c r="K10" s="228">
        <f>'Non-Resident'!K10</f>
        <v>15676</v>
      </c>
      <c r="L10" s="228">
        <f>'Non-Resident'!L10*0.5</f>
        <v>3655</v>
      </c>
      <c r="M10" s="66">
        <f>SUM(I10:L10)</f>
        <v>58572.1</v>
      </c>
      <c r="N10" s="184">
        <f>M10-H10</f>
        <v>1433</v>
      </c>
      <c r="O10" s="185">
        <f>N10/H10</f>
        <v>2.5079148954043728E-2</v>
      </c>
    </row>
    <row r="11" spans="1:15" s="163" customFormat="1" ht="15.75" customHeight="1" x14ac:dyDescent="0.2">
      <c r="A11" s="59"/>
      <c r="B11" s="60"/>
      <c r="C11" s="123" t="s">
        <v>47</v>
      </c>
      <c r="D11" s="228">
        <v>38242</v>
      </c>
      <c r="E11" s="224">
        <v>1570.6000000000001</v>
      </c>
      <c r="F11" s="228">
        <v>15220</v>
      </c>
      <c r="G11" s="228">
        <f>$G$10</f>
        <v>3802.5</v>
      </c>
      <c r="H11" s="66">
        <f>SUM(D11:G11)</f>
        <v>58835.1</v>
      </c>
      <c r="I11" s="162">
        <v>39388</v>
      </c>
      <c r="J11" s="224">
        <v>1599.1000000000004</v>
      </c>
      <c r="K11" s="228">
        <f>'Non-Resident'!K11</f>
        <v>15676</v>
      </c>
      <c r="L11" s="228">
        <f>'Non-Resident'!L11*0.5</f>
        <v>3655</v>
      </c>
      <c r="M11" s="66">
        <f t="shared" ref="M11:M20" si="0">SUM(I11:L11)</f>
        <v>60318.1</v>
      </c>
      <c r="N11" s="184">
        <f>M11-H11</f>
        <v>1483</v>
      </c>
      <c r="O11" s="185">
        <f>N11/H11</f>
        <v>2.5206041971544198E-2</v>
      </c>
    </row>
    <row r="12" spans="1:15" s="163" customFormat="1" ht="15.75" customHeight="1" x14ac:dyDescent="0.2">
      <c r="A12" s="59"/>
      <c r="B12" s="60"/>
      <c r="C12" s="123" t="s">
        <v>3</v>
      </c>
      <c r="D12" s="228">
        <v>39942</v>
      </c>
      <c r="E12" s="224">
        <v>1570.6000000000001</v>
      </c>
      <c r="F12" s="228">
        <v>15220</v>
      </c>
      <c r="G12" s="228">
        <f t="shared" ref="G12:G20" si="1">$G$10</f>
        <v>3802.5</v>
      </c>
      <c r="H12" s="66">
        <f>SUM(D12:G12)</f>
        <v>60535.1</v>
      </c>
      <c r="I12" s="162">
        <v>41140</v>
      </c>
      <c r="J12" s="224">
        <v>1599.1000000000004</v>
      </c>
      <c r="K12" s="228">
        <f>'Non-Resident'!K12</f>
        <v>15676</v>
      </c>
      <c r="L12" s="228">
        <f>'Non-Resident'!L12*0.5</f>
        <v>3655</v>
      </c>
      <c r="M12" s="66">
        <f t="shared" si="0"/>
        <v>62070.1</v>
      </c>
      <c r="N12" s="184">
        <f>M12-H12</f>
        <v>1535</v>
      </c>
      <c r="O12" s="185">
        <f>N12/H12</f>
        <v>2.535718946528543E-2</v>
      </c>
    </row>
    <row r="13" spans="1:15" s="163" customFormat="1" ht="15.75" customHeight="1" x14ac:dyDescent="0.2">
      <c r="A13" s="59"/>
      <c r="B13" s="60"/>
      <c r="C13" s="123" t="s">
        <v>4</v>
      </c>
      <c r="D13" s="228">
        <v>39638</v>
      </c>
      <c r="E13" s="224">
        <v>1570.6000000000001</v>
      </c>
      <c r="F13" s="228">
        <v>15220</v>
      </c>
      <c r="G13" s="228">
        <f t="shared" si="1"/>
        <v>3802.5</v>
      </c>
      <c r="H13" s="66">
        <f>SUM(D13:G13)</f>
        <v>60231.1</v>
      </c>
      <c r="I13" s="162">
        <v>40826</v>
      </c>
      <c r="J13" s="224">
        <v>1599.1000000000004</v>
      </c>
      <c r="K13" s="228">
        <f>'Non-Resident'!K13</f>
        <v>15676</v>
      </c>
      <c r="L13" s="228">
        <f>'Non-Resident'!L13*0.5</f>
        <v>3655</v>
      </c>
      <c r="M13" s="66">
        <f t="shared" si="0"/>
        <v>61756.1</v>
      </c>
      <c r="N13" s="184">
        <f>M13-H13</f>
        <v>1525</v>
      </c>
      <c r="O13" s="185">
        <f>N13/H13</f>
        <v>2.5319145756926238E-2</v>
      </c>
    </row>
    <row r="14" spans="1:15" s="163" customFormat="1" ht="15.75" customHeight="1" x14ac:dyDescent="0.2">
      <c r="A14" s="59"/>
      <c r="B14" s="60"/>
      <c r="C14" s="123" t="s">
        <v>46</v>
      </c>
      <c r="D14" s="228">
        <v>36932</v>
      </c>
      <c r="E14" s="224">
        <v>1570.6000000000001</v>
      </c>
      <c r="F14" s="228">
        <v>15220</v>
      </c>
      <c r="G14" s="228">
        <f t="shared" si="1"/>
        <v>3802.5</v>
      </c>
      <c r="H14" s="66">
        <f>SUM(D14:G14)</f>
        <v>57525.1</v>
      </c>
      <c r="I14" s="162">
        <v>38038</v>
      </c>
      <c r="J14" s="224">
        <v>1599.1000000000004</v>
      </c>
      <c r="K14" s="228">
        <f>'Non-Resident'!K14</f>
        <v>15676</v>
      </c>
      <c r="L14" s="228">
        <f>'Non-Resident'!L14*0.5</f>
        <v>3655</v>
      </c>
      <c r="M14" s="66">
        <f t="shared" si="0"/>
        <v>58968.1</v>
      </c>
      <c r="N14" s="184">
        <f>M14-H14</f>
        <v>1443</v>
      </c>
      <c r="O14" s="185">
        <f>N14/H14</f>
        <v>2.5084702156102295E-2</v>
      </c>
    </row>
    <row r="15" spans="1:15" s="163" customFormat="1" ht="15.75" customHeight="1" x14ac:dyDescent="0.2">
      <c r="A15" s="59"/>
      <c r="B15" s="60" t="s">
        <v>99</v>
      </c>
      <c r="C15" s="125"/>
      <c r="D15" s="228"/>
      <c r="E15" s="224"/>
      <c r="F15" s="228"/>
      <c r="G15" s="228"/>
      <c r="H15" s="66"/>
      <c r="I15" s="162"/>
      <c r="J15" s="224"/>
      <c r="K15" s="228"/>
      <c r="L15" s="228"/>
      <c r="M15" s="66"/>
      <c r="N15" s="184"/>
      <c r="O15" s="185"/>
    </row>
    <row r="16" spans="1:15" s="163" customFormat="1" ht="15.75" customHeight="1" x14ac:dyDescent="0.2">
      <c r="A16" s="59"/>
      <c r="B16" s="60"/>
      <c r="C16" s="123" t="s">
        <v>20</v>
      </c>
      <c r="D16" s="228">
        <v>38336</v>
      </c>
      <c r="E16" s="224">
        <v>1570.6000000000001</v>
      </c>
      <c r="F16" s="133">
        <v>15220</v>
      </c>
      <c r="G16" s="133">
        <f t="shared" si="1"/>
        <v>3802.5</v>
      </c>
      <c r="H16" s="66">
        <f>SUM(D16:G16)</f>
        <v>58929.1</v>
      </c>
      <c r="I16" s="162">
        <v>39486</v>
      </c>
      <c r="J16" s="224">
        <v>1599.1000000000004</v>
      </c>
      <c r="K16" s="133">
        <f>'Non-Resident'!K16</f>
        <v>15676</v>
      </c>
      <c r="L16" s="133">
        <f>'Non-Resident'!L16*0.5</f>
        <v>3655</v>
      </c>
      <c r="M16" s="66">
        <f t="shared" si="0"/>
        <v>60416.1</v>
      </c>
      <c r="N16" s="184">
        <f>M16-H16</f>
        <v>1487</v>
      </c>
      <c r="O16" s="185">
        <f>N16/H16</f>
        <v>2.5233713055179869E-2</v>
      </c>
    </row>
    <row r="17" spans="1:15" s="163" customFormat="1" ht="15.75" customHeight="1" x14ac:dyDescent="0.2">
      <c r="A17" s="59"/>
      <c r="B17" s="60"/>
      <c r="C17" s="123" t="s">
        <v>47</v>
      </c>
      <c r="D17" s="228">
        <v>39934</v>
      </c>
      <c r="E17" s="224">
        <v>1570.6000000000001</v>
      </c>
      <c r="F17" s="133">
        <v>15220</v>
      </c>
      <c r="G17" s="133">
        <f t="shared" si="1"/>
        <v>3802.5</v>
      </c>
      <c r="H17" s="66">
        <f>SUM(D17:G17)</f>
        <v>60527.1</v>
      </c>
      <c r="I17" s="162">
        <v>41132</v>
      </c>
      <c r="J17" s="224">
        <v>1599.1000000000004</v>
      </c>
      <c r="K17" s="133">
        <f>'Non-Resident'!K17</f>
        <v>15676</v>
      </c>
      <c r="L17" s="133">
        <f>'Non-Resident'!L17*0.5</f>
        <v>3655</v>
      </c>
      <c r="M17" s="66">
        <f t="shared" si="0"/>
        <v>62062.1</v>
      </c>
      <c r="N17" s="184">
        <f>M17-H17</f>
        <v>1535</v>
      </c>
      <c r="O17" s="185">
        <f>N17/H17</f>
        <v>2.5360540980816859E-2</v>
      </c>
    </row>
    <row r="18" spans="1:15" s="163" customFormat="1" ht="15.75" customHeight="1" x14ac:dyDescent="0.2">
      <c r="A18" s="59"/>
      <c r="B18" s="60"/>
      <c r="C18" s="123" t="s">
        <v>3</v>
      </c>
      <c r="D18" s="228">
        <v>41732</v>
      </c>
      <c r="E18" s="224">
        <v>1570.6000000000001</v>
      </c>
      <c r="F18" s="133">
        <v>15220</v>
      </c>
      <c r="G18" s="133">
        <f t="shared" si="1"/>
        <v>3802.5</v>
      </c>
      <c r="H18" s="66">
        <f>SUM(D18:G18)</f>
        <v>62325.1</v>
      </c>
      <c r="I18" s="162">
        <v>42982</v>
      </c>
      <c r="J18" s="224">
        <v>1599.1000000000004</v>
      </c>
      <c r="K18" s="133">
        <f>'Non-Resident'!K18</f>
        <v>15676</v>
      </c>
      <c r="L18" s="133">
        <f>'Non-Resident'!L18*0.5</f>
        <v>3655</v>
      </c>
      <c r="M18" s="66">
        <f t="shared" si="0"/>
        <v>63912.1</v>
      </c>
      <c r="N18" s="184">
        <f>M18-H18</f>
        <v>1587</v>
      </c>
      <c r="O18" s="185">
        <f>N18/H18</f>
        <v>2.5463256376644403E-2</v>
      </c>
    </row>
    <row r="19" spans="1:15" s="163" customFormat="1" ht="15.75" customHeight="1" x14ac:dyDescent="0.2">
      <c r="A19" s="59"/>
      <c r="B19" s="60"/>
      <c r="C19" s="123" t="s">
        <v>4</v>
      </c>
      <c r="D19" s="228">
        <v>41326</v>
      </c>
      <c r="E19" s="224">
        <v>1570.6000000000001</v>
      </c>
      <c r="F19" s="133">
        <v>15220</v>
      </c>
      <c r="G19" s="133">
        <f t="shared" si="1"/>
        <v>3802.5</v>
      </c>
      <c r="H19" s="66">
        <f>SUM(D19:G19)</f>
        <v>61919.1</v>
      </c>
      <c r="I19" s="162">
        <v>42564</v>
      </c>
      <c r="J19" s="224">
        <v>1599.1000000000004</v>
      </c>
      <c r="K19" s="133">
        <f>'Non-Resident'!K19</f>
        <v>15676</v>
      </c>
      <c r="L19" s="133">
        <f>'Non-Resident'!L19*0.5</f>
        <v>3655</v>
      </c>
      <c r="M19" s="66">
        <f t="shared" si="0"/>
        <v>63494.1</v>
      </c>
      <c r="N19" s="184">
        <f>M19-H19</f>
        <v>1575</v>
      </c>
      <c r="O19" s="185">
        <f>N19/H19</f>
        <v>2.5436416226980042E-2</v>
      </c>
    </row>
    <row r="20" spans="1:15" s="163" customFormat="1" ht="15.75" customHeight="1" x14ac:dyDescent="0.2">
      <c r="A20" s="59"/>
      <c r="B20" s="60"/>
      <c r="C20" s="123" t="s">
        <v>46</v>
      </c>
      <c r="D20" s="145">
        <v>38704</v>
      </c>
      <c r="E20" s="225">
        <v>1570.6000000000001</v>
      </c>
      <c r="F20" s="108">
        <v>15220</v>
      </c>
      <c r="G20" s="108">
        <f t="shared" si="1"/>
        <v>3802.5</v>
      </c>
      <c r="H20" s="71">
        <f>SUM(D20:G20)</f>
        <v>59297.1</v>
      </c>
      <c r="I20" s="107">
        <v>39864</v>
      </c>
      <c r="J20" s="225">
        <v>1599.1000000000004</v>
      </c>
      <c r="K20" s="108">
        <f>'Non-Resident'!K20</f>
        <v>15676</v>
      </c>
      <c r="L20" s="108">
        <f>'Non-Resident'!L20*0.5</f>
        <v>3655</v>
      </c>
      <c r="M20" s="71">
        <f t="shared" si="0"/>
        <v>60794.1</v>
      </c>
      <c r="N20" s="145">
        <f>M20-H20</f>
        <v>1497</v>
      </c>
      <c r="O20" s="189">
        <f>N20/H20</f>
        <v>2.5245754008206136E-2</v>
      </c>
    </row>
    <row r="21" spans="1:15" s="163" customFormat="1" ht="15.75" customHeight="1" x14ac:dyDescent="0.2">
      <c r="A21" s="75"/>
      <c r="B21" s="76" t="s">
        <v>5</v>
      </c>
      <c r="C21" s="126"/>
      <c r="D21" s="228"/>
      <c r="E21" s="224"/>
      <c r="F21" s="228"/>
      <c r="G21" s="228"/>
      <c r="H21" s="66"/>
      <c r="I21" s="228"/>
      <c r="J21" s="224"/>
      <c r="K21" s="228"/>
      <c r="L21" s="228"/>
      <c r="M21" s="66"/>
      <c r="N21" s="184"/>
      <c r="O21" s="185"/>
    </row>
    <row r="22" spans="1:15" s="163" customFormat="1" ht="15.75" customHeight="1" x14ac:dyDescent="0.2">
      <c r="A22" s="59"/>
      <c r="B22" s="60"/>
      <c r="C22" s="123" t="s">
        <v>20</v>
      </c>
      <c r="D22" s="228">
        <v>15642</v>
      </c>
      <c r="E22" s="224">
        <v>1528.6000000000001</v>
      </c>
      <c r="F22" s="228">
        <v>11439</v>
      </c>
      <c r="G22" s="228">
        <f t="shared" ref="G22:G37" si="2">$G$10</f>
        <v>3802.5</v>
      </c>
      <c r="H22" s="66">
        <f t="shared" ref="H22:H31" si="3">SUM(D22:G22)</f>
        <v>32412.1</v>
      </c>
      <c r="I22" s="228">
        <v>16110</v>
      </c>
      <c r="J22" s="224">
        <v>1565.3400000000001</v>
      </c>
      <c r="K22" s="228">
        <f>'Non-Resident'!K22</f>
        <v>11844</v>
      </c>
      <c r="L22" s="228">
        <f>'Non-Resident'!L22*0.5</f>
        <v>3655</v>
      </c>
      <c r="M22" s="66">
        <f>SUM(I22:L22)</f>
        <v>33174.339999999997</v>
      </c>
      <c r="N22" s="184">
        <f t="shared" ref="N22:N36" si="4">M22-H22</f>
        <v>762.23999999999796</v>
      </c>
      <c r="O22" s="185">
        <f t="shared" ref="O22:O36" si="5">N22/H22</f>
        <v>2.351714328908025E-2</v>
      </c>
    </row>
    <row r="23" spans="1:15" s="163" customFormat="1" ht="15.75" customHeight="1" x14ac:dyDescent="0.2">
      <c r="A23" s="59"/>
      <c r="B23" s="60"/>
      <c r="C23" s="123" t="s">
        <v>47</v>
      </c>
      <c r="D23" s="228">
        <v>16488</v>
      </c>
      <c r="E23" s="224">
        <v>1528.6000000000001</v>
      </c>
      <c r="F23" s="228">
        <v>11439</v>
      </c>
      <c r="G23" s="228">
        <f t="shared" si="2"/>
        <v>3802.5</v>
      </c>
      <c r="H23" s="66">
        <f t="shared" si="3"/>
        <v>33258.1</v>
      </c>
      <c r="I23" s="228">
        <v>16974</v>
      </c>
      <c r="J23" s="224">
        <v>1565.3400000000001</v>
      </c>
      <c r="K23" s="228">
        <f>'Non-Resident'!K23</f>
        <v>11844</v>
      </c>
      <c r="L23" s="228">
        <f>'Non-Resident'!L23*0.5</f>
        <v>3655</v>
      </c>
      <c r="M23" s="66">
        <f t="shared" ref="M23:M29" si="6">SUM(I23:L23)</f>
        <v>34038.339999999997</v>
      </c>
      <c r="N23" s="184">
        <f t="shared" si="4"/>
        <v>780.23999999999796</v>
      </c>
      <c r="O23" s="185">
        <f t="shared" si="5"/>
        <v>2.3460149557551335E-2</v>
      </c>
    </row>
    <row r="24" spans="1:15" s="163" customFormat="1" ht="15.75" customHeight="1" x14ac:dyDescent="0.2">
      <c r="A24" s="59"/>
      <c r="B24" s="60"/>
      <c r="C24" s="125" t="s">
        <v>93</v>
      </c>
      <c r="D24" s="228">
        <v>11457</v>
      </c>
      <c r="E24" s="224">
        <v>1528.6000000000001</v>
      </c>
      <c r="F24" s="228">
        <v>11439</v>
      </c>
      <c r="G24" s="228">
        <f t="shared" si="2"/>
        <v>3802.5</v>
      </c>
      <c r="H24" s="66">
        <f t="shared" si="3"/>
        <v>28227.1</v>
      </c>
      <c r="I24" s="228">
        <v>11457</v>
      </c>
      <c r="J24" s="224">
        <v>1565.3400000000001</v>
      </c>
      <c r="K24" s="228">
        <f>'Non-Resident'!K24</f>
        <v>11844</v>
      </c>
      <c r="L24" s="228">
        <f>'Non-Resident'!L24*0.5</f>
        <v>3655</v>
      </c>
      <c r="M24" s="66">
        <f>SUM(I24:L24)</f>
        <v>28521.34</v>
      </c>
      <c r="N24" s="184">
        <f>M24-H24</f>
        <v>294.2400000000016</v>
      </c>
      <c r="O24" s="185">
        <f>N24/H24</f>
        <v>1.042402513896226E-2</v>
      </c>
    </row>
    <row r="25" spans="1:15" s="163" customFormat="1" ht="15.75" customHeight="1" x14ac:dyDescent="0.2">
      <c r="A25" s="59"/>
      <c r="B25" s="60"/>
      <c r="C25" s="125" t="s">
        <v>49</v>
      </c>
      <c r="D25" s="228">
        <v>13266</v>
      </c>
      <c r="E25" s="224">
        <v>1528.6000000000001</v>
      </c>
      <c r="F25" s="228">
        <v>11439</v>
      </c>
      <c r="G25" s="228">
        <f t="shared" si="2"/>
        <v>3802.5</v>
      </c>
      <c r="H25" s="66">
        <f t="shared" si="3"/>
        <v>30036.1</v>
      </c>
      <c r="I25" s="228">
        <v>13266</v>
      </c>
      <c r="J25" s="224">
        <v>1565.3400000000001</v>
      </c>
      <c r="K25" s="228">
        <f>'Non-Resident'!K25</f>
        <v>11844</v>
      </c>
      <c r="L25" s="228">
        <f>'Non-Resident'!L25*0.5</f>
        <v>3655</v>
      </c>
      <c r="M25" s="66">
        <f t="shared" si="6"/>
        <v>30330.34</v>
      </c>
      <c r="N25" s="184">
        <f t="shared" si="4"/>
        <v>294.2400000000016</v>
      </c>
      <c r="O25" s="185">
        <f t="shared" si="5"/>
        <v>9.7962118916903856E-3</v>
      </c>
    </row>
    <row r="26" spans="1:15" s="163" customFormat="1" ht="15.75" customHeight="1" x14ac:dyDescent="0.2">
      <c r="A26" s="59"/>
      <c r="B26" s="60"/>
      <c r="C26" s="125" t="s">
        <v>50</v>
      </c>
      <c r="D26" s="228">
        <v>17550</v>
      </c>
      <c r="E26" s="224">
        <v>1528.6000000000001</v>
      </c>
      <c r="F26" s="228">
        <v>11439</v>
      </c>
      <c r="G26" s="228">
        <f t="shared" si="2"/>
        <v>3802.5</v>
      </c>
      <c r="H26" s="66">
        <f t="shared" si="3"/>
        <v>34320.1</v>
      </c>
      <c r="I26" s="228">
        <v>18072</v>
      </c>
      <c r="J26" s="224">
        <v>1565.3400000000001</v>
      </c>
      <c r="K26" s="228">
        <f>'Non-Resident'!K26</f>
        <v>11844</v>
      </c>
      <c r="L26" s="228">
        <f>'Non-Resident'!L26*0.5</f>
        <v>3655</v>
      </c>
      <c r="M26" s="66">
        <f t="shared" si="6"/>
        <v>35136.339999999997</v>
      </c>
      <c r="N26" s="184">
        <f t="shared" si="4"/>
        <v>816.23999999999796</v>
      </c>
      <c r="O26" s="185">
        <f t="shared" si="5"/>
        <v>2.3783147485001443E-2</v>
      </c>
    </row>
    <row r="27" spans="1:15" s="163" customFormat="1" ht="15.75" customHeight="1" x14ac:dyDescent="0.2">
      <c r="A27" s="59"/>
      <c r="B27" s="60"/>
      <c r="C27" s="123" t="s">
        <v>90</v>
      </c>
      <c r="D27" s="228">
        <v>17064</v>
      </c>
      <c r="E27" s="224">
        <v>1528.6000000000001</v>
      </c>
      <c r="F27" s="228">
        <v>11439</v>
      </c>
      <c r="G27" s="228">
        <f t="shared" si="2"/>
        <v>3802.5</v>
      </c>
      <c r="H27" s="66">
        <f t="shared" si="3"/>
        <v>33834.1</v>
      </c>
      <c r="I27" s="228">
        <v>17568</v>
      </c>
      <c r="J27" s="224">
        <v>1565.3400000000001</v>
      </c>
      <c r="K27" s="228">
        <f>'Non-Resident'!K27</f>
        <v>11844</v>
      </c>
      <c r="L27" s="228">
        <f>'Non-Resident'!L27*0.5</f>
        <v>3655</v>
      </c>
      <c r="M27" s="66">
        <f t="shared" si="6"/>
        <v>34632.339999999997</v>
      </c>
      <c r="N27" s="184">
        <f t="shared" si="4"/>
        <v>798.23999999999796</v>
      </c>
      <c r="O27" s="185">
        <f t="shared" si="5"/>
        <v>2.3592765878211568E-2</v>
      </c>
    </row>
    <row r="28" spans="1:15" s="163" customFormat="1" ht="15.75" customHeight="1" x14ac:dyDescent="0.2">
      <c r="A28" s="59"/>
      <c r="B28" s="60"/>
      <c r="C28" s="125" t="s">
        <v>91</v>
      </c>
      <c r="D28" s="229">
        <v>12888</v>
      </c>
      <c r="E28" s="224">
        <v>1528.6000000000001</v>
      </c>
      <c r="F28" s="228">
        <v>11439</v>
      </c>
      <c r="G28" s="228">
        <f t="shared" si="2"/>
        <v>3802.5</v>
      </c>
      <c r="H28" s="66">
        <f t="shared" si="3"/>
        <v>29658.1</v>
      </c>
      <c r="I28" s="229">
        <v>13266</v>
      </c>
      <c r="J28" s="224">
        <v>1565.3400000000001</v>
      </c>
      <c r="K28" s="228">
        <f>'Non-Resident'!K28</f>
        <v>11844</v>
      </c>
      <c r="L28" s="228">
        <f>'Non-Resident'!L28*0.5</f>
        <v>3655</v>
      </c>
      <c r="M28" s="66">
        <f t="shared" si="6"/>
        <v>30330.34</v>
      </c>
      <c r="N28" s="184">
        <f t="shared" si="4"/>
        <v>672.2400000000016</v>
      </c>
      <c r="O28" s="185">
        <f t="shared" si="5"/>
        <v>2.26663204992903E-2</v>
      </c>
    </row>
    <row r="29" spans="1:15" s="163" customFormat="1" ht="15.75" customHeight="1" x14ac:dyDescent="0.2">
      <c r="A29" s="59"/>
      <c r="B29" s="60"/>
      <c r="C29" s="123" t="s">
        <v>51</v>
      </c>
      <c r="D29" s="228">
        <v>18252</v>
      </c>
      <c r="E29" s="224">
        <v>1528.6000000000001</v>
      </c>
      <c r="F29" s="228">
        <v>11439</v>
      </c>
      <c r="G29" s="228">
        <f t="shared" si="2"/>
        <v>3802.5</v>
      </c>
      <c r="H29" s="66">
        <f t="shared" si="3"/>
        <v>35022.1</v>
      </c>
      <c r="I29" s="228">
        <v>18792</v>
      </c>
      <c r="J29" s="224">
        <v>1565.3400000000001</v>
      </c>
      <c r="K29" s="228">
        <f>'Non-Resident'!K29</f>
        <v>11844</v>
      </c>
      <c r="L29" s="228">
        <f>'Non-Resident'!L29*0.5</f>
        <v>3655</v>
      </c>
      <c r="M29" s="66">
        <f t="shared" si="6"/>
        <v>35856.339999999997</v>
      </c>
      <c r="N29" s="184">
        <f t="shared" si="4"/>
        <v>834.23999999999796</v>
      </c>
      <c r="O29" s="185">
        <f t="shared" si="5"/>
        <v>2.3820387698053457E-2</v>
      </c>
    </row>
    <row r="30" spans="1:15" s="163" customFormat="1" ht="15.75" customHeight="1" x14ac:dyDescent="0.2">
      <c r="A30" s="59"/>
      <c r="B30" s="60"/>
      <c r="C30" s="125" t="s">
        <v>88</v>
      </c>
      <c r="D30" s="228">
        <v>12753</v>
      </c>
      <c r="E30" s="224">
        <v>1528.6000000000001</v>
      </c>
      <c r="F30" s="228">
        <v>11439</v>
      </c>
      <c r="G30" s="228">
        <f t="shared" si="2"/>
        <v>3802.5</v>
      </c>
      <c r="H30" s="66">
        <f t="shared" si="3"/>
        <v>29523.1</v>
      </c>
      <c r="I30" s="228">
        <v>13131</v>
      </c>
      <c r="J30" s="224">
        <v>1565.3400000000001</v>
      </c>
      <c r="K30" s="228">
        <f>'Non-Resident'!K30</f>
        <v>11844</v>
      </c>
      <c r="L30" s="228">
        <f>'Non-Resident'!L30*0.5</f>
        <v>3655</v>
      </c>
      <c r="M30" s="66">
        <f>SUM(I30:L30)</f>
        <v>30195.34</v>
      </c>
      <c r="N30" s="184">
        <f t="shared" si="4"/>
        <v>672.2400000000016</v>
      </c>
      <c r="O30" s="185">
        <f t="shared" si="5"/>
        <v>2.2769966568551462E-2</v>
      </c>
    </row>
    <row r="31" spans="1:15" s="163" customFormat="1" ht="15.75" customHeight="1" x14ac:dyDescent="0.2">
      <c r="A31" s="59"/>
      <c r="B31" s="60"/>
      <c r="C31" s="125" t="s">
        <v>89</v>
      </c>
      <c r="D31" s="184">
        <v>11736</v>
      </c>
      <c r="E31" s="224">
        <v>1528.6000000000001</v>
      </c>
      <c r="F31" s="228">
        <v>11439</v>
      </c>
      <c r="G31" s="228">
        <f t="shared" si="2"/>
        <v>3802.5</v>
      </c>
      <c r="H31" s="66">
        <f t="shared" si="3"/>
        <v>28506.1</v>
      </c>
      <c r="I31" s="184">
        <v>12087</v>
      </c>
      <c r="J31" s="224">
        <v>1565.3400000000001</v>
      </c>
      <c r="K31" s="228">
        <f>'Non-Resident'!K31</f>
        <v>11844</v>
      </c>
      <c r="L31" s="228">
        <f>'Non-Resident'!L31*0.5</f>
        <v>3655</v>
      </c>
      <c r="M31" s="66">
        <f>SUM(I31:L31)</f>
        <v>29151.34</v>
      </c>
      <c r="N31" s="184">
        <f t="shared" si="4"/>
        <v>645.2400000000016</v>
      </c>
      <c r="O31" s="185">
        <f t="shared" si="5"/>
        <v>2.2635155282553616E-2</v>
      </c>
    </row>
    <row r="32" spans="1:15" s="163" customFormat="1" ht="15.75" customHeight="1" x14ac:dyDescent="0.2">
      <c r="A32" s="59"/>
      <c r="B32" s="60"/>
      <c r="C32" s="125" t="s">
        <v>46</v>
      </c>
      <c r="D32" s="228">
        <v>15822</v>
      </c>
      <c r="E32" s="224">
        <v>1528.6000000000001</v>
      </c>
      <c r="F32" s="228">
        <v>11439</v>
      </c>
      <c r="G32" s="228">
        <f t="shared" si="2"/>
        <v>3802.5</v>
      </c>
      <c r="H32" s="66">
        <f t="shared" ref="H32:H38" si="7">SUM(D32:G32)</f>
        <v>32592.1</v>
      </c>
      <c r="I32" s="228">
        <v>16290</v>
      </c>
      <c r="J32" s="224">
        <v>1565.3400000000001</v>
      </c>
      <c r="K32" s="228">
        <f>'Non-Resident'!K32</f>
        <v>11844</v>
      </c>
      <c r="L32" s="228">
        <f>'Non-Resident'!L32*0.5</f>
        <v>3655</v>
      </c>
      <c r="M32" s="66">
        <f>SUM(I32:L32)</f>
        <v>33354.339999999997</v>
      </c>
      <c r="N32" s="184">
        <f t="shared" si="4"/>
        <v>762.23999999999796</v>
      </c>
      <c r="O32" s="185">
        <f t="shared" si="5"/>
        <v>2.3387262557490865E-2</v>
      </c>
    </row>
    <row r="33" spans="1:15" s="163" customFormat="1" ht="15.75" customHeight="1" x14ac:dyDescent="0.2">
      <c r="A33" s="59"/>
      <c r="B33" s="60"/>
      <c r="C33" s="125" t="s">
        <v>79</v>
      </c>
      <c r="D33" s="184">
        <v>10197</v>
      </c>
      <c r="E33" s="224">
        <v>1528.6000000000001</v>
      </c>
      <c r="F33" s="228">
        <v>11439</v>
      </c>
      <c r="G33" s="228">
        <f t="shared" si="2"/>
        <v>3802.5</v>
      </c>
      <c r="H33" s="66">
        <f t="shared" si="7"/>
        <v>26967.1</v>
      </c>
      <c r="I33" s="184">
        <v>10494</v>
      </c>
      <c r="J33" s="224">
        <v>1565.3400000000001</v>
      </c>
      <c r="K33" s="228">
        <f>'Non-Resident'!K33</f>
        <v>11844</v>
      </c>
      <c r="L33" s="228">
        <f>'Non-Resident'!L33*0.5</f>
        <v>3655</v>
      </c>
      <c r="M33" s="66">
        <f t="shared" ref="M33:M42" si="8">SUM(I33:L33)</f>
        <v>27558.34</v>
      </c>
      <c r="N33" s="184">
        <f t="shared" si="4"/>
        <v>591.2400000000016</v>
      </c>
      <c r="O33" s="185">
        <f t="shared" si="5"/>
        <v>2.1924493178725246E-2</v>
      </c>
    </row>
    <row r="34" spans="1:15" s="163" customFormat="1" ht="15.75" customHeight="1" x14ac:dyDescent="0.2">
      <c r="A34" s="59"/>
      <c r="B34" s="60"/>
      <c r="C34" s="125" t="s">
        <v>109</v>
      </c>
      <c r="D34" s="184">
        <v>12591</v>
      </c>
      <c r="E34" s="224">
        <v>1528.6000000000001</v>
      </c>
      <c r="F34" s="228">
        <v>11439</v>
      </c>
      <c r="G34" s="228">
        <f t="shared" si="2"/>
        <v>3802.5</v>
      </c>
      <c r="H34" s="66">
        <f t="shared" si="7"/>
        <v>29361.1</v>
      </c>
      <c r="I34" s="184">
        <v>12960</v>
      </c>
      <c r="J34" s="224">
        <v>1565.3400000000001</v>
      </c>
      <c r="K34" s="228">
        <f>'Non-Resident'!K34</f>
        <v>11844</v>
      </c>
      <c r="L34" s="228">
        <f>'Non-Resident'!L34*0.5</f>
        <v>3655</v>
      </c>
      <c r="M34" s="66">
        <f t="shared" si="8"/>
        <v>30024.34</v>
      </c>
      <c r="N34" s="184">
        <f t="shared" si="4"/>
        <v>663.2400000000016</v>
      </c>
      <c r="O34" s="185">
        <f t="shared" si="5"/>
        <v>2.258907193531583E-2</v>
      </c>
    </row>
    <row r="35" spans="1:15" s="163" customFormat="1" ht="15.75" customHeight="1" x14ac:dyDescent="0.2">
      <c r="A35" s="59"/>
      <c r="B35" s="60"/>
      <c r="C35" s="125" t="s">
        <v>86</v>
      </c>
      <c r="D35" s="184">
        <v>12888</v>
      </c>
      <c r="E35" s="224">
        <v>1528.6000000000001</v>
      </c>
      <c r="F35" s="228">
        <v>11439</v>
      </c>
      <c r="G35" s="228">
        <f t="shared" si="2"/>
        <v>3802.5</v>
      </c>
      <c r="H35" s="66">
        <f t="shared" si="7"/>
        <v>29658.1</v>
      </c>
      <c r="I35" s="184">
        <v>13266</v>
      </c>
      <c r="J35" s="224">
        <v>1565.3400000000001</v>
      </c>
      <c r="K35" s="228">
        <f>'Non-Resident'!K35</f>
        <v>11844</v>
      </c>
      <c r="L35" s="228">
        <f>'Non-Resident'!L35*0.5</f>
        <v>3655</v>
      </c>
      <c r="M35" s="66">
        <f>SUM(I35:L35)</f>
        <v>30330.34</v>
      </c>
      <c r="N35" s="184">
        <f t="shared" si="4"/>
        <v>672.2400000000016</v>
      </c>
      <c r="O35" s="185">
        <f t="shared" si="5"/>
        <v>2.26663204992903E-2</v>
      </c>
    </row>
    <row r="36" spans="1:15" s="163" customFormat="1" ht="15.75" customHeight="1" x14ac:dyDescent="0.2">
      <c r="A36" s="59"/>
      <c r="B36" s="60"/>
      <c r="C36" s="125" t="s">
        <v>87</v>
      </c>
      <c r="D36" s="184">
        <v>12888</v>
      </c>
      <c r="E36" s="224">
        <v>1528.6000000000001</v>
      </c>
      <c r="F36" s="228">
        <v>11439</v>
      </c>
      <c r="G36" s="228">
        <f t="shared" si="2"/>
        <v>3802.5</v>
      </c>
      <c r="H36" s="66">
        <f t="shared" si="7"/>
        <v>29658.1</v>
      </c>
      <c r="I36" s="184">
        <v>13266</v>
      </c>
      <c r="J36" s="224">
        <v>1565.3400000000001</v>
      </c>
      <c r="K36" s="228">
        <f>'Non-Resident'!K36</f>
        <v>11844</v>
      </c>
      <c r="L36" s="228">
        <f>'Non-Resident'!L36*0.5</f>
        <v>3655</v>
      </c>
      <c r="M36" s="66">
        <f>SUM(I36:L36)</f>
        <v>30330.34</v>
      </c>
      <c r="N36" s="184">
        <f t="shared" si="4"/>
        <v>672.2400000000016</v>
      </c>
      <c r="O36" s="185">
        <f t="shared" si="5"/>
        <v>2.26663204992903E-2</v>
      </c>
    </row>
    <row r="37" spans="1:15" s="163" customFormat="1" ht="15.75" customHeight="1" x14ac:dyDescent="0.2">
      <c r="A37" s="59"/>
      <c r="B37" s="60"/>
      <c r="C37" s="125" t="s">
        <v>80</v>
      </c>
      <c r="D37" s="184">
        <v>13266</v>
      </c>
      <c r="E37" s="224">
        <v>1528.6000000000001</v>
      </c>
      <c r="F37" s="228">
        <v>11439</v>
      </c>
      <c r="G37" s="228">
        <f t="shared" si="2"/>
        <v>3802.5</v>
      </c>
      <c r="H37" s="66">
        <f t="shared" si="7"/>
        <v>30036.1</v>
      </c>
      <c r="I37" s="184">
        <v>13662</v>
      </c>
      <c r="J37" s="224">
        <v>1565.3400000000001</v>
      </c>
      <c r="K37" s="228">
        <f>'Non-Resident'!K37</f>
        <v>11844</v>
      </c>
      <c r="L37" s="228">
        <f>'Non-Resident'!L37*0.5</f>
        <v>3655</v>
      </c>
      <c r="M37" s="66">
        <f t="shared" si="8"/>
        <v>30726.34</v>
      </c>
      <c r="N37" s="184">
        <f>M37-H37</f>
        <v>690.2400000000016</v>
      </c>
      <c r="O37" s="185">
        <f>N37/H37</f>
        <v>2.298034698246449E-2</v>
      </c>
    </row>
    <row r="38" spans="1:15" s="163" customFormat="1" ht="15.75" customHeight="1" x14ac:dyDescent="0.2">
      <c r="A38" s="59"/>
      <c r="B38" s="60"/>
      <c r="C38" s="125" t="s">
        <v>114</v>
      </c>
      <c r="D38" s="184">
        <v>6003</v>
      </c>
      <c r="E38" s="224"/>
      <c r="F38" s="177" t="s">
        <v>35</v>
      </c>
      <c r="G38" s="177" t="s">
        <v>35</v>
      </c>
      <c r="H38" s="66">
        <f t="shared" si="7"/>
        <v>6003</v>
      </c>
      <c r="I38" s="184">
        <v>6003</v>
      </c>
      <c r="J38" s="224">
        <v>0</v>
      </c>
      <c r="K38" s="177" t="str">
        <f>'Non-Resident'!K38</f>
        <v>N/A</v>
      </c>
      <c r="L38" s="177" t="str">
        <f>K38</f>
        <v>N/A</v>
      </c>
      <c r="M38" s="66">
        <f t="shared" si="8"/>
        <v>6003</v>
      </c>
      <c r="N38" s="184">
        <f>M38-H38</f>
        <v>0</v>
      </c>
      <c r="O38" s="185">
        <f>N38/H38</f>
        <v>0</v>
      </c>
    </row>
    <row r="39" spans="1:15" s="163" customFormat="1" ht="15.75" customHeight="1" x14ac:dyDescent="0.2">
      <c r="A39" s="59"/>
      <c r="B39" s="60"/>
      <c r="C39" s="190" t="s">
        <v>133</v>
      </c>
      <c r="D39" s="135" t="s">
        <v>35</v>
      </c>
      <c r="E39" s="310" t="s">
        <v>35</v>
      </c>
      <c r="F39" s="177" t="s">
        <v>35</v>
      </c>
      <c r="G39" s="177" t="s">
        <v>35</v>
      </c>
      <c r="H39" s="138" t="s">
        <v>35</v>
      </c>
      <c r="I39" s="184">
        <v>4671</v>
      </c>
      <c r="J39" s="224">
        <v>114</v>
      </c>
      <c r="K39" s="177">
        <v>11844</v>
      </c>
      <c r="L39" s="177">
        <v>3655</v>
      </c>
      <c r="M39" s="66">
        <f t="shared" si="8"/>
        <v>20284</v>
      </c>
      <c r="N39" s="177" t="s">
        <v>35</v>
      </c>
      <c r="O39" s="286" t="s">
        <v>35</v>
      </c>
    </row>
    <row r="40" spans="1:15" s="163" customFormat="1" ht="15.75" customHeight="1" x14ac:dyDescent="0.2">
      <c r="A40" s="59"/>
      <c r="B40" s="60"/>
      <c r="C40" s="190" t="s">
        <v>136</v>
      </c>
      <c r="D40" s="177" t="s">
        <v>35</v>
      </c>
      <c r="E40" s="310" t="s">
        <v>35</v>
      </c>
      <c r="F40" s="177" t="s">
        <v>35</v>
      </c>
      <c r="G40" s="177" t="s">
        <v>35</v>
      </c>
      <c r="H40" s="138" t="s">
        <v>35</v>
      </c>
      <c r="I40" s="184">
        <v>7155</v>
      </c>
      <c r="J40" s="224">
        <v>114</v>
      </c>
      <c r="K40" s="177">
        <v>11844</v>
      </c>
      <c r="L40" s="177">
        <v>3655</v>
      </c>
      <c r="M40" s="66">
        <f t="shared" si="8"/>
        <v>22768</v>
      </c>
      <c r="N40" s="177" t="s">
        <v>35</v>
      </c>
      <c r="O40" s="286" t="s">
        <v>35</v>
      </c>
    </row>
    <row r="41" spans="1:15" s="163" customFormat="1" ht="15.75" customHeight="1" x14ac:dyDescent="0.2">
      <c r="A41" s="59"/>
      <c r="B41" s="60"/>
      <c r="C41" s="190" t="s">
        <v>135</v>
      </c>
      <c r="D41" s="177" t="s">
        <v>35</v>
      </c>
      <c r="E41" s="310" t="s">
        <v>35</v>
      </c>
      <c r="F41" s="177" t="s">
        <v>35</v>
      </c>
      <c r="G41" s="177" t="s">
        <v>35</v>
      </c>
      <c r="H41" s="138" t="s">
        <v>35</v>
      </c>
      <c r="I41" s="184">
        <v>12888</v>
      </c>
      <c r="J41" s="224">
        <v>114</v>
      </c>
      <c r="K41" s="177">
        <v>11844</v>
      </c>
      <c r="L41" s="177">
        <v>3655</v>
      </c>
      <c r="M41" s="66">
        <f t="shared" si="8"/>
        <v>28501</v>
      </c>
      <c r="N41" s="177" t="s">
        <v>35</v>
      </c>
      <c r="O41" s="286" t="s">
        <v>35</v>
      </c>
    </row>
    <row r="42" spans="1:15" s="163" customFormat="1" ht="15.75" customHeight="1" thickBot="1" x14ac:dyDescent="0.25">
      <c r="A42" s="77"/>
      <c r="B42" s="78"/>
      <c r="C42" s="262" t="s">
        <v>134</v>
      </c>
      <c r="D42" s="135" t="s">
        <v>35</v>
      </c>
      <c r="E42" s="310" t="s">
        <v>35</v>
      </c>
      <c r="F42" s="177" t="s">
        <v>35</v>
      </c>
      <c r="G42" s="177" t="s">
        <v>35</v>
      </c>
      <c r="H42" s="138" t="s">
        <v>35</v>
      </c>
      <c r="I42" s="184">
        <v>7155</v>
      </c>
      <c r="J42" s="224">
        <v>114</v>
      </c>
      <c r="K42" s="177">
        <v>11844</v>
      </c>
      <c r="L42" s="177">
        <v>3655</v>
      </c>
      <c r="M42" s="66">
        <f t="shared" si="8"/>
        <v>22768</v>
      </c>
      <c r="N42" s="177" t="s">
        <v>35</v>
      </c>
      <c r="O42" s="286" t="s">
        <v>35</v>
      </c>
    </row>
    <row r="43" spans="1:15" s="163" customFormat="1" ht="15.75" thickBot="1" x14ac:dyDescent="0.3">
      <c r="A43" s="168" t="s">
        <v>6</v>
      </c>
      <c r="B43" s="169"/>
      <c r="C43" s="169"/>
      <c r="D43" s="197"/>
      <c r="E43" s="226"/>
      <c r="F43" s="249"/>
      <c r="G43" s="249"/>
      <c r="H43" s="73"/>
      <c r="I43" s="197"/>
      <c r="J43" s="226"/>
      <c r="K43" s="249"/>
      <c r="L43" s="249"/>
      <c r="M43" s="73"/>
      <c r="N43" s="197"/>
      <c r="O43" s="198"/>
    </row>
    <row r="44" spans="1:15" s="163" customFormat="1" ht="15.75" customHeight="1" x14ac:dyDescent="0.2">
      <c r="A44" s="59"/>
      <c r="B44" s="60" t="s">
        <v>2</v>
      </c>
      <c r="C44" s="60"/>
      <c r="D44" s="202"/>
      <c r="E44" s="227"/>
      <c r="F44" s="250"/>
      <c r="G44" s="250"/>
      <c r="H44" s="74"/>
      <c r="I44" s="202"/>
      <c r="J44" s="227"/>
      <c r="K44" s="250"/>
      <c r="L44" s="250"/>
      <c r="M44" s="74"/>
      <c r="N44" s="202"/>
      <c r="O44" s="203"/>
    </row>
    <row r="45" spans="1:15" s="163" customFormat="1" ht="15.75" customHeight="1" x14ac:dyDescent="0.2">
      <c r="A45" s="59"/>
      <c r="B45" s="60"/>
      <c r="C45" s="60" t="s">
        <v>25</v>
      </c>
      <c r="D45" s="184">
        <v>9588</v>
      </c>
      <c r="E45" s="228">
        <v>1115.8</v>
      </c>
      <c r="F45" s="228">
        <f>Resident!F38</f>
        <v>12358</v>
      </c>
      <c r="G45" s="228">
        <f t="shared" ref="G45:G52" si="9">$G$10</f>
        <v>3802.5</v>
      </c>
      <c r="H45" s="66">
        <f>SUM(D45:G45)</f>
        <v>26864.3</v>
      </c>
      <c r="I45" s="184">
        <v>9876</v>
      </c>
      <c r="J45" s="228">
        <v>1120.96</v>
      </c>
      <c r="K45" s="228">
        <f>'Non-Resident'!K45</f>
        <v>12678</v>
      </c>
      <c r="L45" s="228">
        <f>'Non-Resident'!L45*0.5</f>
        <v>3655</v>
      </c>
      <c r="M45" s="66">
        <f>SUM(I45:L45)</f>
        <v>27329.96</v>
      </c>
      <c r="N45" s="184">
        <f>M45-H45</f>
        <v>465.65999999999985</v>
      </c>
      <c r="O45" s="185">
        <f>N45/H45</f>
        <v>1.7333784986022338E-2</v>
      </c>
    </row>
    <row r="46" spans="1:15" s="163" customFormat="1" ht="15.75" customHeight="1" x14ac:dyDescent="0.2">
      <c r="A46" s="59"/>
      <c r="B46" s="60"/>
      <c r="C46" s="60" t="s">
        <v>52</v>
      </c>
      <c r="D46" s="184">
        <v>9996</v>
      </c>
      <c r="E46" s="228">
        <v>1115.8</v>
      </c>
      <c r="F46" s="341">
        <f>Resident!F39</f>
        <v>12358</v>
      </c>
      <c r="G46" s="228">
        <f t="shared" si="9"/>
        <v>3802.5</v>
      </c>
      <c r="H46" s="66">
        <f>SUM(D46:G46)</f>
        <v>27272.3</v>
      </c>
      <c r="I46" s="184">
        <v>10296</v>
      </c>
      <c r="J46" s="228">
        <v>1120.96</v>
      </c>
      <c r="K46" s="228">
        <f>'Non-Resident'!K46</f>
        <v>12678</v>
      </c>
      <c r="L46" s="228">
        <f>'Non-Resident'!L46*0.5</f>
        <v>3655</v>
      </c>
      <c r="M46" s="66">
        <f>SUM(I46:L46)</f>
        <v>27749.96</v>
      </c>
      <c r="N46" s="184">
        <f>M46-H46</f>
        <v>477.65999999999985</v>
      </c>
      <c r="O46" s="185">
        <f>N46/H46</f>
        <v>1.751447439343216E-2</v>
      </c>
    </row>
    <row r="47" spans="1:15" s="163" customFormat="1" ht="15.75" customHeight="1" thickBot="1" x14ac:dyDescent="0.25">
      <c r="A47" s="59"/>
      <c r="B47" s="60"/>
      <c r="C47" s="60" t="s">
        <v>66</v>
      </c>
      <c r="D47" s="184">
        <v>10344</v>
      </c>
      <c r="E47" s="228">
        <v>1115.8</v>
      </c>
      <c r="F47" s="341">
        <f>Resident!F40</f>
        <v>12358</v>
      </c>
      <c r="G47" s="228">
        <f t="shared" si="9"/>
        <v>3802.5</v>
      </c>
      <c r="H47" s="66">
        <f>SUM(D47:G47)</f>
        <v>27620.3</v>
      </c>
      <c r="I47" s="184">
        <v>10656</v>
      </c>
      <c r="J47" s="228">
        <v>1120.96</v>
      </c>
      <c r="K47" s="228">
        <f>'Non-Resident'!K47</f>
        <v>12678</v>
      </c>
      <c r="L47" s="228">
        <f>'Non-Resident'!L47*0.5</f>
        <v>3655</v>
      </c>
      <c r="M47" s="66">
        <f>SUM(I47:L47)</f>
        <v>28109.96</v>
      </c>
      <c r="N47" s="184">
        <f>M47-H47</f>
        <v>489.65999999999985</v>
      </c>
      <c r="O47" s="185">
        <f>N47/H47</f>
        <v>1.7728265080393765E-2</v>
      </c>
    </row>
    <row r="48" spans="1:15" s="163" customFormat="1" ht="15.75" customHeight="1" x14ac:dyDescent="0.2">
      <c r="A48" s="61"/>
      <c r="B48" s="62" t="s">
        <v>5</v>
      </c>
      <c r="C48" s="62"/>
      <c r="D48" s="231"/>
      <c r="E48" s="285"/>
      <c r="F48" s="232"/>
      <c r="G48" s="232"/>
      <c r="H48" s="149"/>
      <c r="I48" s="231"/>
      <c r="J48" s="285"/>
      <c r="K48" s="232"/>
      <c r="L48" s="232"/>
      <c r="M48" s="149"/>
      <c r="N48" s="231"/>
      <c r="O48" s="233"/>
    </row>
    <row r="49" spans="1:17" s="163" customFormat="1" ht="15.75" customHeight="1" x14ac:dyDescent="0.2">
      <c r="A49" s="59"/>
      <c r="B49" s="60"/>
      <c r="C49" s="60" t="s">
        <v>61</v>
      </c>
      <c r="D49" s="184">
        <v>10440</v>
      </c>
      <c r="E49" s="228">
        <v>1030.5999999999999</v>
      </c>
      <c r="F49" s="228">
        <v>11439</v>
      </c>
      <c r="G49" s="228">
        <f t="shared" si="9"/>
        <v>3802.5</v>
      </c>
      <c r="H49" s="66">
        <f>SUM(D49:G49)</f>
        <v>26712.1</v>
      </c>
      <c r="I49" s="228">
        <v>10755</v>
      </c>
      <c r="J49" s="228">
        <v>1035.07</v>
      </c>
      <c r="K49" s="228">
        <f>'Non-Resident'!K49</f>
        <v>11844</v>
      </c>
      <c r="L49" s="228">
        <f>'Non-Resident'!L49*0.5</f>
        <v>3655</v>
      </c>
      <c r="M49" s="66">
        <f>SUM(I49:L49)</f>
        <v>27289.07</v>
      </c>
      <c r="N49" s="184">
        <f>M49-H49</f>
        <v>576.97000000000116</v>
      </c>
      <c r="O49" s="185">
        <f>N49/H49</f>
        <v>2.1599574724563069E-2</v>
      </c>
    </row>
    <row r="50" spans="1:17" s="163" customFormat="1" ht="15.75" customHeight="1" x14ac:dyDescent="0.2">
      <c r="A50" s="59"/>
      <c r="B50" s="60"/>
      <c r="C50" s="60" t="s">
        <v>76</v>
      </c>
      <c r="D50" s="184">
        <v>11178</v>
      </c>
      <c r="E50" s="228">
        <v>1030.5999999999999</v>
      </c>
      <c r="F50" s="228">
        <v>11439</v>
      </c>
      <c r="G50" s="228">
        <f t="shared" si="9"/>
        <v>3802.5</v>
      </c>
      <c r="H50" s="66">
        <f>SUM(D50:G50)</f>
        <v>27450.1</v>
      </c>
      <c r="I50" s="184">
        <v>11511</v>
      </c>
      <c r="J50" s="228">
        <v>1035.07</v>
      </c>
      <c r="K50" s="228">
        <f>'Non-Resident'!K50</f>
        <v>11844</v>
      </c>
      <c r="L50" s="228">
        <f>'Non-Resident'!L50*0.5</f>
        <v>3655</v>
      </c>
      <c r="M50" s="66">
        <f>SUM(I50:L50)</f>
        <v>28045.07</v>
      </c>
      <c r="N50" s="184">
        <f>M50-H50</f>
        <v>594.97000000000116</v>
      </c>
      <c r="O50" s="185">
        <f>N50/H50</f>
        <v>2.1674602278315969E-2</v>
      </c>
    </row>
    <row r="51" spans="1:17" s="163" customFormat="1" ht="15.75" customHeight="1" x14ac:dyDescent="0.2">
      <c r="A51" s="59"/>
      <c r="B51" s="60"/>
      <c r="C51" s="60" t="s">
        <v>77</v>
      </c>
      <c r="D51" s="184">
        <v>10746</v>
      </c>
      <c r="E51" s="228">
        <v>1030.5999999999999</v>
      </c>
      <c r="F51" s="228">
        <v>11439</v>
      </c>
      <c r="G51" s="228">
        <f t="shared" si="9"/>
        <v>3802.5</v>
      </c>
      <c r="H51" s="66">
        <f>SUM(D51:G51)</f>
        <v>27018.1</v>
      </c>
      <c r="I51" s="184">
        <v>11070</v>
      </c>
      <c r="J51" s="228">
        <v>1035.07</v>
      </c>
      <c r="K51" s="228">
        <f>'Non-Resident'!K51</f>
        <v>11844</v>
      </c>
      <c r="L51" s="228">
        <f>'Non-Resident'!L51*0.5</f>
        <v>3655</v>
      </c>
      <c r="M51" s="66">
        <f>SUM(I51:L51)</f>
        <v>27604.07</v>
      </c>
      <c r="N51" s="184">
        <f>M51-H51</f>
        <v>585.97000000000116</v>
      </c>
      <c r="O51" s="185">
        <f>N51/H51</f>
        <v>2.1688053564092265E-2</v>
      </c>
    </row>
    <row r="52" spans="1:17" s="163" customFormat="1" ht="15.75" customHeight="1" thickBot="1" x14ac:dyDescent="0.25">
      <c r="A52" s="77"/>
      <c r="B52" s="78"/>
      <c r="C52" s="78" t="s">
        <v>122</v>
      </c>
      <c r="D52" s="192">
        <v>11511</v>
      </c>
      <c r="E52" s="241">
        <v>1030.5999999999999</v>
      </c>
      <c r="F52" s="241">
        <v>11439</v>
      </c>
      <c r="G52" s="241">
        <f t="shared" si="9"/>
        <v>3802.5</v>
      </c>
      <c r="H52" s="79">
        <f>SUM(D52:G52)</f>
        <v>27783.1</v>
      </c>
      <c r="I52" s="192">
        <v>11511</v>
      </c>
      <c r="J52" s="241">
        <v>1035.07</v>
      </c>
      <c r="K52" s="241">
        <f>'Non-Resident'!K52</f>
        <v>11844</v>
      </c>
      <c r="L52" s="241">
        <f>'Non-Resident'!L52*0.5</f>
        <v>3655</v>
      </c>
      <c r="M52" s="79">
        <f>SUM(I52:L52)</f>
        <v>28045.07</v>
      </c>
      <c r="N52" s="288" t="s">
        <v>35</v>
      </c>
      <c r="O52" s="290" t="s">
        <v>35</v>
      </c>
      <c r="P52" s="287"/>
    </row>
    <row r="53" spans="1:17" s="163" customFormat="1" ht="15.75" thickBot="1" x14ac:dyDescent="0.3">
      <c r="A53" s="55" t="s">
        <v>72</v>
      </c>
      <c r="B53" s="56"/>
      <c r="C53" s="56"/>
      <c r="D53" s="197"/>
      <c r="E53" s="226"/>
      <c r="F53" s="226"/>
      <c r="G53" s="226"/>
      <c r="H53" s="73"/>
      <c r="I53" s="197"/>
      <c r="J53" s="226"/>
      <c r="K53" s="228"/>
      <c r="L53" s="228"/>
      <c r="M53" s="73"/>
      <c r="N53" s="197"/>
      <c r="O53" s="198"/>
    </row>
    <row r="54" spans="1:17" s="163" customFormat="1" ht="15.75" customHeight="1" x14ac:dyDescent="0.2">
      <c r="A54" s="61"/>
      <c r="B54" s="62" t="s">
        <v>2</v>
      </c>
      <c r="C54" s="127"/>
      <c r="D54" s="204"/>
      <c r="E54" s="180"/>
      <c r="F54" s="180"/>
      <c r="G54" s="180"/>
      <c r="H54" s="150"/>
      <c r="I54" s="204"/>
      <c r="J54" s="180"/>
      <c r="K54" s="180"/>
      <c r="L54" s="180"/>
      <c r="M54" s="150"/>
      <c r="N54" s="204"/>
      <c r="O54" s="181"/>
    </row>
    <row r="55" spans="1:17" s="163" customFormat="1" ht="15.75" customHeight="1" x14ac:dyDescent="0.2">
      <c r="A55" s="59"/>
      <c r="B55" s="60"/>
      <c r="C55" s="125" t="s">
        <v>78</v>
      </c>
      <c r="D55" s="184">
        <v>12204</v>
      </c>
      <c r="E55" s="228">
        <v>1169.2199999999998</v>
      </c>
      <c r="F55" s="228">
        <v>11439</v>
      </c>
      <c r="G55" s="228">
        <f t="shared" ref="G55:G90" si="10">$G$10</f>
        <v>3802.5</v>
      </c>
      <c r="H55" s="66">
        <f>SUM(D55:G55)</f>
        <v>28614.720000000001</v>
      </c>
      <c r="I55" s="184">
        <v>12576</v>
      </c>
      <c r="J55" s="228">
        <v>911.84</v>
      </c>
      <c r="K55" s="228">
        <f>'Non-Resident'!K55</f>
        <v>11844</v>
      </c>
      <c r="L55" s="228">
        <f>'Non-Resident'!L55*0.5</f>
        <v>3655</v>
      </c>
      <c r="M55" s="66">
        <f t="shared" ref="M55:M70" si="11">SUM(I55:L55)</f>
        <v>28986.84</v>
      </c>
      <c r="N55" s="184">
        <f>M55-H55</f>
        <v>372.11999999999898</v>
      </c>
      <c r="O55" s="185">
        <f>N55/H55</f>
        <v>1.3004495588284594E-2</v>
      </c>
    </row>
    <row r="56" spans="1:17" s="163" customFormat="1" ht="15.75" customHeight="1" x14ac:dyDescent="0.2">
      <c r="A56" s="59"/>
      <c r="B56" s="60"/>
      <c r="C56" s="125" t="s">
        <v>112</v>
      </c>
      <c r="D56" s="270">
        <v>12804</v>
      </c>
      <c r="E56" s="133">
        <v>1169.2199999999998</v>
      </c>
      <c r="F56" s="133">
        <v>11439</v>
      </c>
      <c r="G56" s="133">
        <f t="shared" si="10"/>
        <v>3802.5</v>
      </c>
      <c r="H56" s="66">
        <f>SUM(D56:G56)</f>
        <v>29214.720000000001</v>
      </c>
      <c r="I56" s="270">
        <v>13176</v>
      </c>
      <c r="J56" s="133">
        <v>911.84</v>
      </c>
      <c r="K56" s="133">
        <f>'Non-Resident'!K56</f>
        <v>11844</v>
      </c>
      <c r="L56" s="133">
        <f>'Non-Resident'!L56*0.5</f>
        <v>3655</v>
      </c>
      <c r="M56" s="66">
        <f t="shared" si="11"/>
        <v>29586.84</v>
      </c>
      <c r="N56" s="184">
        <f>M56-H56</f>
        <v>372.11999999999898</v>
      </c>
      <c r="O56" s="185">
        <f>N56/H56</f>
        <v>1.2737414563617209E-2</v>
      </c>
    </row>
    <row r="57" spans="1:17" s="163" customFormat="1" ht="15.75" customHeight="1" thickBot="1" x14ac:dyDescent="0.25">
      <c r="A57" s="59"/>
      <c r="B57" s="60"/>
      <c r="C57" s="125" t="s">
        <v>84</v>
      </c>
      <c r="D57" s="270">
        <v>13224</v>
      </c>
      <c r="E57" s="133">
        <v>1169.2199999999998</v>
      </c>
      <c r="F57" s="133">
        <v>11439</v>
      </c>
      <c r="G57" s="133">
        <f t="shared" si="10"/>
        <v>3802.5</v>
      </c>
      <c r="H57" s="66">
        <f>SUM(D57:G57)</f>
        <v>29634.720000000001</v>
      </c>
      <c r="I57" s="270">
        <v>13620</v>
      </c>
      <c r="J57" s="133">
        <v>911.84</v>
      </c>
      <c r="K57" s="133">
        <f>'Non-Resident'!K57</f>
        <v>11844</v>
      </c>
      <c r="L57" s="133">
        <f>'Non-Resident'!L57*0.5</f>
        <v>3655</v>
      </c>
      <c r="M57" s="66">
        <f t="shared" si="11"/>
        <v>30030.84</v>
      </c>
      <c r="N57" s="184">
        <f>M57-H57</f>
        <v>396.11999999999898</v>
      </c>
      <c r="O57" s="185">
        <f>N57/H57</f>
        <v>1.3366753591732906E-2</v>
      </c>
    </row>
    <row r="58" spans="1:17" s="163" customFormat="1" ht="15.75" customHeight="1" x14ac:dyDescent="0.2">
      <c r="A58" s="61"/>
      <c r="B58" s="62" t="s">
        <v>110</v>
      </c>
      <c r="C58" s="127"/>
      <c r="D58" s="204"/>
      <c r="E58" s="180"/>
      <c r="F58" s="180"/>
      <c r="G58" s="180"/>
      <c r="H58" s="150"/>
      <c r="I58" s="204"/>
      <c r="J58" s="180"/>
      <c r="K58" s="180"/>
      <c r="L58" s="180"/>
      <c r="M58" s="150"/>
      <c r="N58" s="204"/>
      <c r="O58" s="181"/>
    </row>
    <row r="59" spans="1:17" s="163" customFormat="1" ht="15.75" customHeight="1" x14ac:dyDescent="0.2">
      <c r="A59" s="59"/>
      <c r="B59" s="60"/>
      <c r="C59" s="125" t="s">
        <v>78</v>
      </c>
      <c r="D59" s="184">
        <v>12816</v>
      </c>
      <c r="E59" s="228">
        <v>1169.2199999999998</v>
      </c>
      <c r="F59" s="228">
        <v>11439</v>
      </c>
      <c r="G59" s="228">
        <f t="shared" si="10"/>
        <v>3802.5</v>
      </c>
      <c r="H59" s="66">
        <f>SUM(D59:G59)</f>
        <v>29226.720000000001</v>
      </c>
      <c r="I59" s="184">
        <v>13200</v>
      </c>
      <c r="J59" s="228">
        <v>911.84</v>
      </c>
      <c r="K59" s="228">
        <f>'Non-Resident'!K59</f>
        <v>11844</v>
      </c>
      <c r="L59" s="228">
        <f>'Non-Resident'!L59*0.5</f>
        <v>3655</v>
      </c>
      <c r="M59" s="66">
        <f>SUM(I59:L59)</f>
        <v>29610.84</v>
      </c>
      <c r="N59" s="184">
        <f>M59-H59</f>
        <v>384.11999999999898</v>
      </c>
      <c r="O59" s="185">
        <f>N59/H59</f>
        <v>1.3142767987649621E-2</v>
      </c>
    </row>
    <row r="60" spans="1:17" s="163" customFormat="1" ht="15.75" customHeight="1" x14ac:dyDescent="0.2">
      <c r="A60" s="59"/>
      <c r="B60" s="60"/>
      <c r="C60" s="125" t="s">
        <v>112</v>
      </c>
      <c r="D60" s="184">
        <v>13416</v>
      </c>
      <c r="E60" s="228">
        <v>1169.2199999999998</v>
      </c>
      <c r="F60" s="228">
        <v>11439</v>
      </c>
      <c r="G60" s="228">
        <f t="shared" si="10"/>
        <v>3802.5</v>
      </c>
      <c r="H60" s="66">
        <f>SUM(D60:G60)</f>
        <v>29826.720000000001</v>
      </c>
      <c r="I60" s="184">
        <v>13800</v>
      </c>
      <c r="J60" s="228">
        <v>911.84</v>
      </c>
      <c r="K60" s="228">
        <f>'Non-Resident'!K60</f>
        <v>11844</v>
      </c>
      <c r="L60" s="228">
        <f>'Non-Resident'!L60*0.5</f>
        <v>3655</v>
      </c>
      <c r="M60" s="66">
        <f>SUM(I60:L60)</f>
        <v>30210.84</v>
      </c>
      <c r="N60" s="184">
        <f>M60-H60</f>
        <v>384.11999999999898</v>
      </c>
      <c r="O60" s="185">
        <f>N60/H60</f>
        <v>1.2878385554965446E-2</v>
      </c>
    </row>
    <row r="61" spans="1:17" s="163" customFormat="1" ht="15.75" customHeight="1" x14ac:dyDescent="0.2">
      <c r="A61" s="59"/>
      <c r="B61" s="69"/>
      <c r="C61" s="124" t="s">
        <v>84</v>
      </c>
      <c r="D61" s="145">
        <v>13884</v>
      </c>
      <c r="E61" s="171">
        <v>1169.2199999999998</v>
      </c>
      <c r="F61" s="171">
        <v>11439</v>
      </c>
      <c r="G61" s="171">
        <f t="shared" si="10"/>
        <v>3802.5</v>
      </c>
      <c r="H61" s="71">
        <f>SUM(D61:G61)</f>
        <v>30294.720000000001</v>
      </c>
      <c r="I61" s="145">
        <v>14304</v>
      </c>
      <c r="J61" s="171">
        <v>911.84</v>
      </c>
      <c r="K61" s="171">
        <f>'Non-Resident'!K61</f>
        <v>11844</v>
      </c>
      <c r="L61" s="171">
        <f>'Non-Resident'!L61*0.5</f>
        <v>3655</v>
      </c>
      <c r="M61" s="71">
        <f>SUM(I61:L61)</f>
        <v>30714.84</v>
      </c>
      <c r="N61" s="145">
        <f>M61-H61</f>
        <v>420.11999999999898</v>
      </c>
      <c r="O61" s="189">
        <f>N61/H61</f>
        <v>1.3867763095351236E-2</v>
      </c>
    </row>
    <row r="62" spans="1:17" s="163" customFormat="1" ht="15.75" customHeight="1" x14ac:dyDescent="0.2">
      <c r="A62" s="75"/>
      <c r="B62" s="60" t="s">
        <v>5</v>
      </c>
      <c r="C62" s="123"/>
      <c r="D62" s="202"/>
      <c r="E62" s="227"/>
      <c r="F62" s="227"/>
      <c r="G62" s="227"/>
      <c r="H62" s="74"/>
      <c r="I62" s="202"/>
      <c r="J62" s="227"/>
      <c r="K62" s="227"/>
      <c r="L62" s="227"/>
      <c r="M62" s="74"/>
      <c r="N62" s="202"/>
      <c r="O62" s="203"/>
    </row>
    <row r="63" spans="1:17" s="163" customFormat="1" ht="15.75" customHeight="1" x14ac:dyDescent="0.2">
      <c r="A63" s="59"/>
      <c r="B63" s="60"/>
      <c r="C63" s="125" t="s">
        <v>8</v>
      </c>
      <c r="D63" s="184">
        <v>11295</v>
      </c>
      <c r="E63" s="228">
        <v>1091.2199999999998</v>
      </c>
      <c r="F63" s="228">
        <v>11439</v>
      </c>
      <c r="G63" s="228">
        <f t="shared" si="10"/>
        <v>3802.5</v>
      </c>
      <c r="H63" s="66">
        <f t="shared" ref="H63:H70" si="12">SUM(D63:G63)</f>
        <v>27627.72</v>
      </c>
      <c r="I63" s="184">
        <v>11637</v>
      </c>
      <c r="J63" s="228">
        <v>833.84</v>
      </c>
      <c r="K63" s="228">
        <f>'Non-Resident'!K63</f>
        <v>11844</v>
      </c>
      <c r="L63" s="228">
        <f>'Non-Resident'!L63*0.5</f>
        <v>3655</v>
      </c>
      <c r="M63" s="66">
        <f t="shared" si="11"/>
        <v>27969.84</v>
      </c>
      <c r="N63" s="184">
        <f t="shared" ref="N63:N70" si="13">M63-H63</f>
        <v>342.11999999999898</v>
      </c>
      <c r="O63" s="185">
        <f t="shared" ref="O63:O70" si="14">N63/H63</f>
        <v>1.2383215118728544E-2</v>
      </c>
      <c r="Q63" s="228"/>
    </row>
    <row r="64" spans="1:17" s="163" customFormat="1" ht="15.75" customHeight="1" x14ac:dyDescent="0.2">
      <c r="A64" s="59"/>
      <c r="B64" s="60"/>
      <c r="C64" s="125" t="s">
        <v>9</v>
      </c>
      <c r="D64" s="184">
        <v>11295</v>
      </c>
      <c r="E64" s="228">
        <v>1091.2199999999998</v>
      </c>
      <c r="F64" s="228">
        <v>11439</v>
      </c>
      <c r="G64" s="228">
        <f t="shared" si="10"/>
        <v>3802.5</v>
      </c>
      <c r="H64" s="66">
        <f t="shared" si="12"/>
        <v>27627.72</v>
      </c>
      <c r="I64" s="184">
        <v>11637</v>
      </c>
      <c r="J64" s="228">
        <v>833.84</v>
      </c>
      <c r="K64" s="228">
        <f>'Non-Resident'!K64</f>
        <v>11844</v>
      </c>
      <c r="L64" s="228">
        <f>'Non-Resident'!L64*0.5</f>
        <v>3655</v>
      </c>
      <c r="M64" s="66">
        <f t="shared" si="11"/>
        <v>27969.84</v>
      </c>
      <c r="N64" s="184">
        <f t="shared" si="13"/>
        <v>342.11999999999898</v>
      </c>
      <c r="O64" s="185">
        <f t="shared" si="14"/>
        <v>1.2383215118728544E-2</v>
      </c>
    </row>
    <row r="65" spans="1:22" s="163" customFormat="1" ht="15.75" customHeight="1" x14ac:dyDescent="0.2">
      <c r="A65" s="59"/>
      <c r="B65" s="60"/>
      <c r="C65" s="125" t="s">
        <v>113</v>
      </c>
      <c r="D65" s="184">
        <v>12402</v>
      </c>
      <c r="E65" s="228">
        <v>1091.2199999999998</v>
      </c>
      <c r="F65" s="228">
        <v>11439</v>
      </c>
      <c r="G65" s="228">
        <f t="shared" si="10"/>
        <v>3802.5</v>
      </c>
      <c r="H65" s="66">
        <f t="shared" si="12"/>
        <v>28734.720000000001</v>
      </c>
      <c r="I65" s="184">
        <v>12744</v>
      </c>
      <c r="J65" s="228">
        <v>833.84</v>
      </c>
      <c r="K65" s="228">
        <f>'Non-Resident'!K65</f>
        <v>11844</v>
      </c>
      <c r="L65" s="228">
        <f>'Non-Resident'!L65*0.5</f>
        <v>3655</v>
      </c>
      <c r="M65" s="66">
        <f t="shared" si="11"/>
        <v>29076.84</v>
      </c>
      <c r="N65" s="184">
        <f t="shared" si="13"/>
        <v>342.11999999999898</v>
      </c>
      <c r="O65" s="185">
        <f t="shared" si="14"/>
        <v>1.1906153948950919E-2</v>
      </c>
    </row>
    <row r="66" spans="1:22" s="163" customFormat="1" ht="15.75" customHeight="1" x14ac:dyDescent="0.2">
      <c r="A66" s="59"/>
      <c r="B66" s="60"/>
      <c r="C66" s="125" t="s">
        <v>23</v>
      </c>
      <c r="D66" s="184">
        <v>11295</v>
      </c>
      <c r="E66" s="228">
        <v>1091.2199999999998</v>
      </c>
      <c r="F66" s="228">
        <v>11439</v>
      </c>
      <c r="G66" s="228">
        <f t="shared" si="10"/>
        <v>3802.5</v>
      </c>
      <c r="H66" s="66">
        <f t="shared" si="12"/>
        <v>27627.72</v>
      </c>
      <c r="I66" s="184">
        <v>11637</v>
      </c>
      <c r="J66" s="228">
        <v>833.84</v>
      </c>
      <c r="K66" s="228">
        <f>'Non-Resident'!K66</f>
        <v>11844</v>
      </c>
      <c r="L66" s="228">
        <f>'Non-Resident'!L66*0.5</f>
        <v>3655</v>
      </c>
      <c r="M66" s="66">
        <f t="shared" si="11"/>
        <v>27969.84</v>
      </c>
      <c r="N66" s="184">
        <f t="shared" si="13"/>
        <v>342.11999999999898</v>
      </c>
      <c r="O66" s="185">
        <f t="shared" si="14"/>
        <v>1.2383215118728544E-2</v>
      </c>
    </row>
    <row r="67" spans="1:22" s="163" customFormat="1" ht="15.75" customHeight="1" x14ac:dyDescent="0.2">
      <c r="A67" s="59"/>
      <c r="B67" s="60"/>
      <c r="C67" s="125" t="s">
        <v>10</v>
      </c>
      <c r="D67" s="184">
        <v>11295</v>
      </c>
      <c r="E67" s="228">
        <v>1091.2199999999998</v>
      </c>
      <c r="F67" s="228">
        <v>11439</v>
      </c>
      <c r="G67" s="228">
        <f t="shared" si="10"/>
        <v>3802.5</v>
      </c>
      <c r="H67" s="66">
        <f t="shared" si="12"/>
        <v>27627.72</v>
      </c>
      <c r="I67" s="184">
        <v>11637</v>
      </c>
      <c r="J67" s="228">
        <v>833.84</v>
      </c>
      <c r="K67" s="228">
        <f>'Non-Resident'!K67</f>
        <v>11844</v>
      </c>
      <c r="L67" s="228">
        <f>'Non-Resident'!L67*0.5</f>
        <v>3655</v>
      </c>
      <c r="M67" s="66">
        <f t="shared" si="11"/>
        <v>27969.84</v>
      </c>
      <c r="N67" s="184">
        <f t="shared" si="13"/>
        <v>342.11999999999898</v>
      </c>
      <c r="O67" s="185">
        <f t="shared" si="14"/>
        <v>1.2383215118728544E-2</v>
      </c>
    </row>
    <row r="68" spans="1:22" s="163" customFormat="1" ht="15.75" customHeight="1" x14ac:dyDescent="0.2">
      <c r="A68" s="59"/>
      <c r="B68" s="60"/>
      <c r="C68" s="72" t="s">
        <v>7</v>
      </c>
      <c r="D68" s="184">
        <v>11295</v>
      </c>
      <c r="E68" s="228">
        <v>1091.2199999999998</v>
      </c>
      <c r="F68" s="228">
        <v>11439</v>
      </c>
      <c r="G68" s="228">
        <f t="shared" si="10"/>
        <v>3802.5</v>
      </c>
      <c r="H68" s="66">
        <f t="shared" si="12"/>
        <v>27627.72</v>
      </c>
      <c r="I68" s="184">
        <v>11637</v>
      </c>
      <c r="J68" s="228">
        <v>833.84</v>
      </c>
      <c r="K68" s="228">
        <f>'Non-Resident'!K68</f>
        <v>11844</v>
      </c>
      <c r="L68" s="228">
        <f>'Non-Resident'!L68*0.5</f>
        <v>3655</v>
      </c>
      <c r="M68" s="66">
        <f t="shared" si="11"/>
        <v>27969.84</v>
      </c>
      <c r="N68" s="184">
        <f t="shared" si="13"/>
        <v>342.11999999999898</v>
      </c>
      <c r="O68" s="185">
        <f t="shared" si="14"/>
        <v>1.2383215118728544E-2</v>
      </c>
    </row>
    <row r="69" spans="1:22" s="163" customFormat="1" ht="15.75" customHeight="1" x14ac:dyDescent="0.2">
      <c r="A69" s="59"/>
      <c r="B69" s="60"/>
      <c r="C69" s="72" t="s">
        <v>40</v>
      </c>
      <c r="D69" s="184">
        <v>12402</v>
      </c>
      <c r="E69" s="228">
        <v>1091.2199999999998</v>
      </c>
      <c r="F69" s="228">
        <v>11439</v>
      </c>
      <c r="G69" s="228">
        <f t="shared" si="10"/>
        <v>3802.5</v>
      </c>
      <c r="H69" s="66">
        <f t="shared" si="12"/>
        <v>28734.720000000001</v>
      </c>
      <c r="I69" s="184">
        <v>12744</v>
      </c>
      <c r="J69" s="228">
        <v>833.84</v>
      </c>
      <c r="K69" s="228">
        <f>'Non-Resident'!K69</f>
        <v>11844</v>
      </c>
      <c r="L69" s="228">
        <f>'Non-Resident'!L69*0.5</f>
        <v>3655</v>
      </c>
      <c r="M69" s="66">
        <f t="shared" si="11"/>
        <v>29076.84</v>
      </c>
      <c r="N69" s="184">
        <f t="shared" si="13"/>
        <v>342.11999999999898</v>
      </c>
      <c r="O69" s="185">
        <f t="shared" si="14"/>
        <v>1.1906153948950919E-2</v>
      </c>
    </row>
    <row r="70" spans="1:22" s="163" customFormat="1" ht="15.75" customHeight="1" thickBot="1" x14ac:dyDescent="0.25">
      <c r="A70" s="77"/>
      <c r="B70" s="78"/>
      <c r="C70" s="131" t="s">
        <v>3</v>
      </c>
      <c r="D70" s="192">
        <v>12402</v>
      </c>
      <c r="E70" s="228">
        <v>1091.2199999999998</v>
      </c>
      <c r="F70" s="241">
        <v>11439</v>
      </c>
      <c r="G70" s="241">
        <f t="shared" si="10"/>
        <v>3802.5</v>
      </c>
      <c r="H70" s="79">
        <f t="shared" si="12"/>
        <v>28734.720000000001</v>
      </c>
      <c r="I70" s="192">
        <v>12744</v>
      </c>
      <c r="J70" s="228">
        <v>833.84</v>
      </c>
      <c r="K70" s="241">
        <f>'Non-Resident'!K70</f>
        <v>11844</v>
      </c>
      <c r="L70" s="241">
        <f>'Non-Resident'!L70*0.5</f>
        <v>3655</v>
      </c>
      <c r="M70" s="79">
        <f t="shared" si="11"/>
        <v>29076.84</v>
      </c>
      <c r="N70" s="192">
        <f t="shared" si="13"/>
        <v>342.11999999999898</v>
      </c>
      <c r="O70" s="193">
        <f t="shared" si="14"/>
        <v>1.1906153948950919E-2</v>
      </c>
    </row>
    <row r="71" spans="1:22" s="163" customFormat="1" ht="18" thickBot="1" x14ac:dyDescent="0.3">
      <c r="A71" s="55" t="s">
        <v>107</v>
      </c>
      <c r="B71" s="56"/>
      <c r="C71" s="158"/>
      <c r="D71" s="244"/>
      <c r="E71" s="242"/>
      <c r="F71" s="242"/>
      <c r="G71" s="242"/>
      <c r="H71" s="264"/>
      <c r="I71" s="244"/>
      <c r="J71" s="242"/>
      <c r="K71" s="242"/>
      <c r="L71" s="242"/>
      <c r="M71" s="264"/>
      <c r="N71" s="197"/>
      <c r="O71" s="198"/>
    </row>
    <row r="72" spans="1:22" s="163" customFormat="1" ht="15.75" customHeight="1" x14ac:dyDescent="0.2">
      <c r="A72" s="59"/>
      <c r="B72" s="60" t="s">
        <v>2</v>
      </c>
      <c r="C72" s="72"/>
      <c r="D72" s="178"/>
      <c r="E72" s="251"/>
      <c r="F72" s="251"/>
      <c r="G72" s="251"/>
      <c r="H72" s="233"/>
      <c r="I72" s="178"/>
      <c r="J72" s="251"/>
      <c r="K72" s="251"/>
      <c r="L72" s="251"/>
      <c r="M72" s="233"/>
      <c r="N72" s="178"/>
      <c r="O72" s="213"/>
    </row>
    <row r="73" spans="1:22" s="163" customFormat="1" ht="15.75" customHeight="1" x14ac:dyDescent="0.2">
      <c r="A73" s="59"/>
      <c r="B73" s="60"/>
      <c r="C73" s="72" t="s">
        <v>13</v>
      </c>
      <c r="D73" s="184">
        <v>11304</v>
      </c>
      <c r="E73" s="228">
        <v>223.4</v>
      </c>
      <c r="F73" s="228">
        <v>11439</v>
      </c>
      <c r="G73" s="228">
        <f t="shared" si="10"/>
        <v>3802.5</v>
      </c>
      <c r="H73" s="66">
        <f>SUM(D73:G73)</f>
        <v>26768.9</v>
      </c>
      <c r="I73" s="184">
        <v>11520</v>
      </c>
      <c r="J73" s="228">
        <v>223.4</v>
      </c>
      <c r="K73" s="228">
        <f>'Non-Resident'!K73</f>
        <v>11844</v>
      </c>
      <c r="L73" s="228">
        <f>'Non-Resident'!L73*0.5</f>
        <v>3655</v>
      </c>
      <c r="M73" s="66">
        <f t="shared" ref="M73:M89" si="15">SUM(I73:L73)</f>
        <v>27242.400000000001</v>
      </c>
      <c r="N73" s="184">
        <f>M73-H73</f>
        <v>473.5</v>
      </c>
      <c r="O73" s="185">
        <f>N73/H73</f>
        <v>1.768843695482444E-2</v>
      </c>
    </row>
    <row r="74" spans="1:22" s="163" customFormat="1" ht="15.75" customHeight="1" x14ac:dyDescent="0.2">
      <c r="A74" s="59"/>
      <c r="B74" s="60"/>
      <c r="C74" s="70" t="s">
        <v>36</v>
      </c>
      <c r="D74" s="145">
        <v>6360</v>
      </c>
      <c r="E74" s="171">
        <v>223.4</v>
      </c>
      <c r="F74" s="171">
        <v>11439</v>
      </c>
      <c r="G74" s="171">
        <f t="shared" si="10"/>
        <v>3802.5</v>
      </c>
      <c r="H74" s="71">
        <f>SUM(D74:G74)</f>
        <v>21824.9</v>
      </c>
      <c r="I74" s="145">
        <v>6360</v>
      </c>
      <c r="J74" s="171">
        <v>223.4</v>
      </c>
      <c r="K74" s="171">
        <f>'Non-Resident'!K74</f>
        <v>11844</v>
      </c>
      <c r="L74" s="171">
        <f>'Non-Resident'!L74*0.5</f>
        <v>3655</v>
      </c>
      <c r="M74" s="71">
        <f t="shared" si="15"/>
        <v>22082.400000000001</v>
      </c>
      <c r="N74" s="145">
        <f>M74-H74</f>
        <v>257.5</v>
      </c>
      <c r="O74" s="189">
        <f>N74/H74</f>
        <v>1.1798450393816237E-2</v>
      </c>
      <c r="P74" s="319"/>
      <c r="Q74" s="319"/>
    </row>
    <row r="75" spans="1:22" s="163" customFormat="1" ht="15.75" customHeight="1" x14ac:dyDescent="0.2">
      <c r="A75" s="75"/>
      <c r="B75" s="76" t="s">
        <v>5</v>
      </c>
      <c r="C75" s="88"/>
      <c r="D75" s="184"/>
      <c r="E75" s="228"/>
      <c r="F75" s="228"/>
      <c r="G75" s="228"/>
      <c r="H75" s="66"/>
      <c r="I75" s="184"/>
      <c r="J75" s="228"/>
      <c r="K75" s="228"/>
      <c r="L75" s="228"/>
      <c r="M75" s="66"/>
      <c r="N75" s="184"/>
      <c r="O75" s="185"/>
      <c r="P75" s="319"/>
      <c r="Q75" s="319"/>
    </row>
    <row r="76" spans="1:22" s="163" customFormat="1" ht="15.75" customHeight="1" x14ac:dyDescent="0.2">
      <c r="A76" s="59"/>
      <c r="B76" s="60"/>
      <c r="C76" s="72" t="s">
        <v>53</v>
      </c>
      <c r="D76" s="184">
        <v>11160</v>
      </c>
      <c r="E76" s="228">
        <v>223.4</v>
      </c>
      <c r="F76" s="228">
        <v>11439</v>
      </c>
      <c r="G76" s="228">
        <f t="shared" si="10"/>
        <v>3802.5</v>
      </c>
      <c r="H76" s="66">
        <f t="shared" ref="H76:H90" si="16">SUM(D76:G76)</f>
        <v>26624.9</v>
      </c>
      <c r="I76" s="184">
        <v>11493</v>
      </c>
      <c r="J76" s="228">
        <v>223.4</v>
      </c>
      <c r="K76" s="228">
        <f>'Non-Resident'!K76</f>
        <v>11844</v>
      </c>
      <c r="L76" s="228">
        <f>'Non-Resident'!L76*0.5</f>
        <v>3655</v>
      </c>
      <c r="M76" s="66">
        <f>SUM(I76:L76)</f>
        <v>27215.4</v>
      </c>
      <c r="N76" s="184">
        <f>M76-H76</f>
        <v>590.5</v>
      </c>
      <c r="O76" s="185">
        <f>N76/H76</f>
        <v>2.217848705535044E-2</v>
      </c>
      <c r="P76" s="319"/>
      <c r="Q76" s="272"/>
      <c r="R76" s="272"/>
    </row>
    <row r="77" spans="1:22" s="163" customFormat="1" ht="15.75" customHeight="1" x14ac:dyDescent="0.2">
      <c r="A77" s="59"/>
      <c r="B77" s="60"/>
      <c r="C77" s="72" t="s">
        <v>54</v>
      </c>
      <c r="D77" s="184">
        <v>8919</v>
      </c>
      <c r="E77" s="228">
        <v>223.4</v>
      </c>
      <c r="F77" s="228">
        <v>11439</v>
      </c>
      <c r="G77" s="228">
        <f t="shared" si="10"/>
        <v>3802.5</v>
      </c>
      <c r="H77" s="66">
        <f t="shared" si="16"/>
        <v>24383.9</v>
      </c>
      <c r="I77" s="184">
        <v>9189</v>
      </c>
      <c r="J77" s="228">
        <v>223.4</v>
      </c>
      <c r="K77" s="228">
        <f>'Non-Resident'!K77</f>
        <v>11844</v>
      </c>
      <c r="L77" s="228">
        <f>'Non-Resident'!L77*0.5</f>
        <v>3655</v>
      </c>
      <c r="M77" s="66">
        <f t="shared" si="15"/>
        <v>24911.4</v>
      </c>
      <c r="N77" s="184">
        <f>M77-H77</f>
        <v>527.5</v>
      </c>
      <c r="O77" s="185">
        <f>N77/H77</f>
        <v>2.1633126776274509E-2</v>
      </c>
      <c r="P77" s="319"/>
      <c r="Q77" s="319"/>
      <c r="V77" s="271"/>
    </row>
    <row r="78" spans="1:22" s="163" customFormat="1" ht="15.75" customHeight="1" x14ac:dyDescent="0.2">
      <c r="A78" s="59"/>
      <c r="B78" s="60"/>
      <c r="C78" s="125" t="s">
        <v>55</v>
      </c>
      <c r="D78" s="184">
        <v>12231</v>
      </c>
      <c r="E78" s="228">
        <v>223.4</v>
      </c>
      <c r="F78" s="228">
        <v>11439</v>
      </c>
      <c r="G78" s="228">
        <f t="shared" si="10"/>
        <v>3802.5</v>
      </c>
      <c r="H78" s="66">
        <f t="shared" si="16"/>
        <v>27695.9</v>
      </c>
      <c r="I78" s="184">
        <v>12411</v>
      </c>
      <c r="J78" s="228">
        <v>223.4</v>
      </c>
      <c r="K78" s="228">
        <f>'Non-Resident'!K78</f>
        <v>11844</v>
      </c>
      <c r="L78" s="228">
        <f>'Non-Resident'!L78*0.5</f>
        <v>3655</v>
      </c>
      <c r="M78" s="66">
        <f t="shared" si="15"/>
        <v>28133.4</v>
      </c>
      <c r="N78" s="184">
        <f>M78-H78</f>
        <v>437.5</v>
      </c>
      <c r="O78" s="185">
        <f>N78/H78</f>
        <v>1.5796561945992004E-2</v>
      </c>
      <c r="P78" s="319"/>
      <c r="Q78" s="319"/>
    </row>
    <row r="79" spans="1:22" s="163" customFormat="1" ht="15.75" customHeight="1" x14ac:dyDescent="0.2">
      <c r="A79" s="59"/>
      <c r="B79" s="60"/>
      <c r="C79" s="72" t="s">
        <v>31</v>
      </c>
      <c r="D79" s="184">
        <v>12168</v>
      </c>
      <c r="E79" s="228">
        <v>223.4</v>
      </c>
      <c r="F79" s="228">
        <v>11439</v>
      </c>
      <c r="G79" s="228">
        <f t="shared" si="10"/>
        <v>3802.5</v>
      </c>
      <c r="H79" s="66">
        <f t="shared" si="16"/>
        <v>27632.9</v>
      </c>
      <c r="I79" s="184">
        <v>12168</v>
      </c>
      <c r="J79" s="228">
        <v>223.4</v>
      </c>
      <c r="K79" s="228">
        <f>'Non-Resident'!K79</f>
        <v>11844</v>
      </c>
      <c r="L79" s="228">
        <f>'Non-Resident'!L79*0.5</f>
        <v>3655</v>
      </c>
      <c r="M79" s="66">
        <f t="shared" si="15"/>
        <v>27890.400000000001</v>
      </c>
      <c r="N79" s="184">
        <f>M79-H79</f>
        <v>257.5</v>
      </c>
      <c r="O79" s="185">
        <f t="shared" ref="O79:O89" si="17">N79/H79</f>
        <v>9.3186021011185931E-3</v>
      </c>
      <c r="P79" s="319"/>
      <c r="Q79" s="319"/>
    </row>
    <row r="80" spans="1:22" s="163" customFormat="1" ht="15.75" customHeight="1" x14ac:dyDescent="0.2">
      <c r="A80" s="59"/>
      <c r="B80" s="60"/>
      <c r="C80" s="72" t="s">
        <v>32</v>
      </c>
      <c r="D80" s="184">
        <v>10710</v>
      </c>
      <c r="E80" s="228">
        <v>223.4</v>
      </c>
      <c r="F80" s="228">
        <v>11439</v>
      </c>
      <c r="G80" s="228">
        <f t="shared" si="10"/>
        <v>3802.5</v>
      </c>
      <c r="H80" s="66">
        <f t="shared" si="16"/>
        <v>26174.9</v>
      </c>
      <c r="I80" s="184">
        <v>10710</v>
      </c>
      <c r="J80" s="228">
        <v>223.4</v>
      </c>
      <c r="K80" s="228">
        <f>'Non-Resident'!K80</f>
        <v>11844</v>
      </c>
      <c r="L80" s="228">
        <f>'Non-Resident'!L80*0.5</f>
        <v>3655</v>
      </c>
      <c r="M80" s="66">
        <f t="shared" si="15"/>
        <v>26432.400000000001</v>
      </c>
      <c r="N80" s="184">
        <f t="shared" ref="N80:N89" si="18">M80-H80</f>
        <v>257.5</v>
      </c>
      <c r="O80" s="185">
        <f t="shared" si="17"/>
        <v>9.8376689118201011E-3</v>
      </c>
      <c r="P80" s="319"/>
      <c r="Q80" s="319"/>
    </row>
    <row r="81" spans="1:18" s="163" customFormat="1" ht="15.75" customHeight="1" x14ac:dyDescent="0.2">
      <c r="A81" s="59"/>
      <c r="B81" s="60"/>
      <c r="C81" s="72" t="s">
        <v>37</v>
      </c>
      <c r="D81" s="184">
        <v>10710</v>
      </c>
      <c r="E81" s="228">
        <v>223.4</v>
      </c>
      <c r="F81" s="228">
        <v>11439</v>
      </c>
      <c r="G81" s="228">
        <f t="shared" si="10"/>
        <v>3802.5</v>
      </c>
      <c r="H81" s="66">
        <f t="shared" si="16"/>
        <v>26174.9</v>
      </c>
      <c r="I81" s="184">
        <v>10710</v>
      </c>
      <c r="J81" s="228">
        <v>223.4</v>
      </c>
      <c r="K81" s="228">
        <f>'Non-Resident'!K81</f>
        <v>11844</v>
      </c>
      <c r="L81" s="228">
        <f>'Non-Resident'!L81*0.5</f>
        <v>3655</v>
      </c>
      <c r="M81" s="66">
        <f t="shared" si="15"/>
        <v>26432.400000000001</v>
      </c>
      <c r="N81" s="184">
        <f t="shared" si="18"/>
        <v>257.5</v>
      </c>
      <c r="O81" s="185">
        <f t="shared" si="17"/>
        <v>9.8376689118201011E-3</v>
      </c>
      <c r="P81" s="319"/>
      <c r="Q81" s="319"/>
    </row>
    <row r="82" spans="1:18" s="163" customFormat="1" ht="15.75" customHeight="1" x14ac:dyDescent="0.2">
      <c r="A82" s="59"/>
      <c r="B82" s="60"/>
      <c r="C82" s="72" t="s">
        <v>38</v>
      </c>
      <c r="D82" s="184">
        <v>12168</v>
      </c>
      <c r="E82" s="228">
        <v>223.4</v>
      </c>
      <c r="F82" s="228">
        <v>11439</v>
      </c>
      <c r="G82" s="228">
        <f t="shared" si="10"/>
        <v>3802.5</v>
      </c>
      <c r="H82" s="66">
        <f t="shared" si="16"/>
        <v>27632.9</v>
      </c>
      <c r="I82" s="184">
        <v>12168</v>
      </c>
      <c r="J82" s="228">
        <v>223.4</v>
      </c>
      <c r="K82" s="228">
        <f>'Non-Resident'!K82</f>
        <v>11844</v>
      </c>
      <c r="L82" s="228">
        <f>'Non-Resident'!L82*0.5</f>
        <v>3655</v>
      </c>
      <c r="M82" s="66">
        <f t="shared" si="15"/>
        <v>27890.400000000001</v>
      </c>
      <c r="N82" s="184">
        <f t="shared" si="18"/>
        <v>257.5</v>
      </c>
      <c r="O82" s="185">
        <f t="shared" si="17"/>
        <v>9.3186021011185931E-3</v>
      </c>
      <c r="P82" s="319"/>
      <c r="Q82" s="319"/>
      <c r="R82" s="272"/>
    </row>
    <row r="83" spans="1:18" s="163" customFormat="1" ht="15.75" customHeight="1" x14ac:dyDescent="0.2">
      <c r="A83" s="59"/>
      <c r="B83" s="60"/>
      <c r="C83" s="72" t="s">
        <v>21</v>
      </c>
      <c r="D83" s="184">
        <v>11916</v>
      </c>
      <c r="E83" s="228">
        <v>223.4</v>
      </c>
      <c r="F83" s="228">
        <v>11439</v>
      </c>
      <c r="G83" s="228">
        <f t="shared" si="10"/>
        <v>3802.5</v>
      </c>
      <c r="H83" s="66">
        <f t="shared" si="16"/>
        <v>27380.9</v>
      </c>
      <c r="I83" s="184">
        <v>11916</v>
      </c>
      <c r="J83" s="228">
        <v>223.4</v>
      </c>
      <c r="K83" s="228">
        <f>'Non-Resident'!K83</f>
        <v>11844</v>
      </c>
      <c r="L83" s="228">
        <f>'Non-Resident'!L83*0.5</f>
        <v>3655</v>
      </c>
      <c r="M83" s="66">
        <f t="shared" si="15"/>
        <v>27638.400000000001</v>
      </c>
      <c r="N83" s="184">
        <f t="shared" si="18"/>
        <v>257.5</v>
      </c>
      <c r="O83" s="185">
        <f t="shared" si="17"/>
        <v>9.4043658170476496E-3</v>
      </c>
      <c r="P83" s="319"/>
      <c r="Q83" s="319"/>
    </row>
    <row r="84" spans="1:18" s="163" customFormat="1" ht="15.75" customHeight="1" x14ac:dyDescent="0.2">
      <c r="A84" s="59"/>
      <c r="B84" s="60"/>
      <c r="C84" s="72" t="s">
        <v>39</v>
      </c>
      <c r="D84" s="184">
        <v>11115</v>
      </c>
      <c r="E84" s="228">
        <v>223.4</v>
      </c>
      <c r="F84" s="228">
        <v>11439</v>
      </c>
      <c r="G84" s="228">
        <f t="shared" si="10"/>
        <v>3802.5</v>
      </c>
      <c r="H84" s="66">
        <f t="shared" si="16"/>
        <v>26579.9</v>
      </c>
      <c r="I84" s="184">
        <v>11115</v>
      </c>
      <c r="J84" s="228">
        <v>223.4</v>
      </c>
      <c r="K84" s="228">
        <f>'Non-Resident'!K84</f>
        <v>11844</v>
      </c>
      <c r="L84" s="228">
        <f>'Non-Resident'!L84*0.5</f>
        <v>3655</v>
      </c>
      <c r="M84" s="66">
        <f t="shared" si="15"/>
        <v>26837.4</v>
      </c>
      <c r="N84" s="184">
        <f t="shared" si="18"/>
        <v>257.5</v>
      </c>
      <c r="O84" s="185">
        <f t="shared" si="17"/>
        <v>9.6877715868005521E-3</v>
      </c>
      <c r="P84" s="319"/>
      <c r="Q84" s="319"/>
    </row>
    <row r="85" spans="1:18" s="163" customFormat="1" ht="15.75" customHeight="1" x14ac:dyDescent="0.2">
      <c r="A85" s="59"/>
      <c r="B85" s="60"/>
      <c r="C85" s="72" t="s">
        <v>74</v>
      </c>
      <c r="D85" s="184">
        <v>9081</v>
      </c>
      <c r="E85" s="228">
        <v>223.4</v>
      </c>
      <c r="F85" s="228">
        <v>11439</v>
      </c>
      <c r="G85" s="228">
        <f t="shared" si="10"/>
        <v>3802.5</v>
      </c>
      <c r="H85" s="66">
        <f t="shared" si="16"/>
        <v>24545.9</v>
      </c>
      <c r="I85" s="184">
        <v>9531</v>
      </c>
      <c r="J85" s="228">
        <v>223.4</v>
      </c>
      <c r="K85" s="228">
        <f>'Non-Resident'!K85</f>
        <v>11844</v>
      </c>
      <c r="L85" s="228">
        <f>'Non-Resident'!L85*0.5</f>
        <v>3655</v>
      </c>
      <c r="M85" s="66">
        <f t="shared" si="15"/>
        <v>25253.4</v>
      </c>
      <c r="N85" s="184">
        <f t="shared" si="18"/>
        <v>707.5</v>
      </c>
      <c r="O85" s="185">
        <f t="shared" si="17"/>
        <v>2.8823550980000733E-2</v>
      </c>
      <c r="P85" s="319"/>
      <c r="Q85" s="319"/>
    </row>
    <row r="86" spans="1:18" s="163" customFormat="1" ht="15.75" customHeight="1" x14ac:dyDescent="0.2">
      <c r="A86" s="59"/>
      <c r="B86" s="60"/>
      <c r="C86" s="72" t="s">
        <v>41</v>
      </c>
      <c r="D86" s="184">
        <v>9018</v>
      </c>
      <c r="E86" s="228">
        <v>223.4</v>
      </c>
      <c r="F86" s="228">
        <v>11439</v>
      </c>
      <c r="G86" s="228">
        <f t="shared" si="10"/>
        <v>3802.5</v>
      </c>
      <c r="H86" s="66">
        <f t="shared" si="16"/>
        <v>24482.9</v>
      </c>
      <c r="I86" s="184">
        <v>9288</v>
      </c>
      <c r="J86" s="228">
        <v>223.4</v>
      </c>
      <c r="K86" s="228">
        <f>'Non-Resident'!K86</f>
        <v>11844</v>
      </c>
      <c r="L86" s="228">
        <f>'Non-Resident'!L86*0.5</f>
        <v>3655</v>
      </c>
      <c r="M86" s="66">
        <f t="shared" si="15"/>
        <v>25010.400000000001</v>
      </c>
      <c r="N86" s="184">
        <f t="shared" si="18"/>
        <v>527.5</v>
      </c>
      <c r="O86" s="185">
        <f t="shared" si="17"/>
        <v>2.1545650229343745E-2</v>
      </c>
      <c r="P86" s="319"/>
      <c r="Q86" s="319"/>
    </row>
    <row r="87" spans="1:18" s="163" customFormat="1" ht="15.75" customHeight="1" x14ac:dyDescent="0.2">
      <c r="A87" s="59"/>
      <c r="B87" s="60"/>
      <c r="C87" s="72" t="s">
        <v>33</v>
      </c>
      <c r="D87" s="184">
        <v>10332</v>
      </c>
      <c r="E87" s="228">
        <v>223.4</v>
      </c>
      <c r="F87" s="228">
        <v>11439</v>
      </c>
      <c r="G87" s="228">
        <f t="shared" si="10"/>
        <v>3802.5</v>
      </c>
      <c r="H87" s="66">
        <f t="shared" si="16"/>
        <v>25796.9</v>
      </c>
      <c r="I87" s="184">
        <v>10575</v>
      </c>
      <c r="J87" s="228">
        <v>223.4</v>
      </c>
      <c r="K87" s="228">
        <f>'Non-Resident'!K87</f>
        <v>11844</v>
      </c>
      <c r="L87" s="228">
        <f>'Non-Resident'!L87*0.5</f>
        <v>3655</v>
      </c>
      <c r="M87" s="66">
        <f t="shared" si="15"/>
        <v>26297.4</v>
      </c>
      <c r="N87" s="184">
        <f t="shared" si="18"/>
        <v>500.5</v>
      </c>
      <c r="O87" s="185">
        <f t="shared" si="17"/>
        <v>1.9401556000914838E-2</v>
      </c>
      <c r="P87" s="319"/>
      <c r="Q87" s="319"/>
    </row>
    <row r="88" spans="1:18" s="163" customFormat="1" ht="15.75" customHeight="1" x14ac:dyDescent="0.2">
      <c r="A88" s="59"/>
      <c r="B88" s="60"/>
      <c r="C88" s="72" t="s">
        <v>34</v>
      </c>
      <c r="D88" s="184">
        <v>10287</v>
      </c>
      <c r="E88" s="228">
        <v>223.4</v>
      </c>
      <c r="F88" s="228">
        <v>11439</v>
      </c>
      <c r="G88" s="228">
        <f t="shared" si="10"/>
        <v>3802.5</v>
      </c>
      <c r="H88" s="66">
        <f t="shared" si="16"/>
        <v>25751.9</v>
      </c>
      <c r="I88" s="184">
        <v>10485</v>
      </c>
      <c r="J88" s="228">
        <v>223.4</v>
      </c>
      <c r="K88" s="228">
        <f>'Non-Resident'!K88</f>
        <v>11844</v>
      </c>
      <c r="L88" s="228">
        <f>'Non-Resident'!L88*0.5</f>
        <v>3655</v>
      </c>
      <c r="M88" s="66">
        <f t="shared" si="15"/>
        <v>26207.4</v>
      </c>
      <c r="N88" s="184">
        <f t="shared" si="18"/>
        <v>455.5</v>
      </c>
      <c r="O88" s="185">
        <f t="shared" si="17"/>
        <v>1.7688015253243448E-2</v>
      </c>
      <c r="P88" s="319"/>
      <c r="Q88" s="319"/>
    </row>
    <row r="89" spans="1:18" s="163" customFormat="1" ht="15.75" customHeight="1" x14ac:dyDescent="0.2">
      <c r="A89" s="59"/>
      <c r="B89" s="60"/>
      <c r="C89" s="72" t="s">
        <v>118</v>
      </c>
      <c r="D89" s="184">
        <v>6255</v>
      </c>
      <c r="E89" s="228">
        <v>223.4</v>
      </c>
      <c r="F89" s="228">
        <v>11439</v>
      </c>
      <c r="G89" s="228">
        <f t="shared" si="10"/>
        <v>3802.5</v>
      </c>
      <c r="H89" s="66">
        <f t="shared" si="16"/>
        <v>21719.9</v>
      </c>
      <c r="I89" s="184">
        <v>6255</v>
      </c>
      <c r="J89" s="228">
        <v>223.4</v>
      </c>
      <c r="K89" s="228">
        <f>'Non-Resident'!K89</f>
        <v>11844</v>
      </c>
      <c r="L89" s="228">
        <f>'Non-Resident'!L89*0.5</f>
        <v>3655</v>
      </c>
      <c r="M89" s="66">
        <f t="shared" si="15"/>
        <v>21977.4</v>
      </c>
      <c r="N89" s="184">
        <f t="shared" si="18"/>
        <v>257.5</v>
      </c>
      <c r="O89" s="185">
        <f t="shared" si="17"/>
        <v>1.1855487364122301E-2</v>
      </c>
      <c r="P89" s="319"/>
      <c r="Q89" s="319"/>
    </row>
    <row r="90" spans="1:18" s="163" customFormat="1" ht="15.75" customHeight="1" x14ac:dyDescent="0.2">
      <c r="A90" s="59"/>
      <c r="B90" s="60"/>
      <c r="C90" s="72" t="s">
        <v>121</v>
      </c>
      <c r="D90" s="145">
        <v>11160</v>
      </c>
      <c r="E90" s="171">
        <v>223.4</v>
      </c>
      <c r="F90" s="171">
        <v>11439</v>
      </c>
      <c r="G90" s="171">
        <f t="shared" si="10"/>
        <v>3802.5</v>
      </c>
      <c r="H90" s="71">
        <f t="shared" si="16"/>
        <v>26624.9</v>
      </c>
      <c r="I90" s="145">
        <v>11160</v>
      </c>
      <c r="J90" s="171">
        <v>223.4</v>
      </c>
      <c r="K90" s="171">
        <f>'Non-Resident'!K90</f>
        <v>11844</v>
      </c>
      <c r="L90" s="171">
        <f>'Non-Resident'!L90*0.5</f>
        <v>3655</v>
      </c>
      <c r="M90" s="71">
        <f>SUM(I90:L90)</f>
        <v>26882.400000000001</v>
      </c>
      <c r="N90" s="145">
        <f>M90-H90</f>
        <v>257.5</v>
      </c>
      <c r="O90" s="189">
        <f>N90/H90</f>
        <v>9.671397826846298E-3</v>
      </c>
      <c r="P90" s="319"/>
      <c r="Q90" s="319"/>
    </row>
    <row r="91" spans="1:18" s="163" customFormat="1" ht="15.75" customHeight="1" x14ac:dyDescent="0.2">
      <c r="A91" s="75"/>
      <c r="B91" s="76" t="s">
        <v>11</v>
      </c>
      <c r="C91" s="88"/>
      <c r="D91" s="64"/>
      <c r="E91" s="65"/>
      <c r="F91" s="65"/>
      <c r="G91" s="65"/>
      <c r="H91" s="66"/>
      <c r="I91" s="64"/>
      <c r="J91" s="65"/>
      <c r="K91" s="65"/>
      <c r="L91" s="65"/>
      <c r="M91" s="66"/>
      <c r="N91" s="64"/>
      <c r="O91" s="67"/>
    </row>
    <row r="92" spans="1:18" s="163" customFormat="1" ht="15.75" customHeight="1" x14ac:dyDescent="0.2">
      <c r="A92" s="59"/>
      <c r="B92" s="60"/>
      <c r="C92" s="72" t="s">
        <v>104</v>
      </c>
      <c r="D92" s="134" t="s">
        <v>35</v>
      </c>
      <c r="E92" s="139" t="s">
        <v>35</v>
      </c>
      <c r="F92" s="139" t="s">
        <v>35</v>
      </c>
      <c r="G92" s="139" t="s">
        <v>35</v>
      </c>
      <c r="H92" s="144" t="s">
        <v>35</v>
      </c>
      <c r="I92" s="134" t="s">
        <v>35</v>
      </c>
      <c r="J92" s="139" t="s">
        <v>35</v>
      </c>
      <c r="K92" s="139" t="s">
        <v>35</v>
      </c>
      <c r="L92" s="139" t="s">
        <v>35</v>
      </c>
      <c r="M92" s="144" t="s">
        <v>35</v>
      </c>
      <c r="N92" s="134" t="s">
        <v>35</v>
      </c>
      <c r="O92" s="144" t="s">
        <v>35</v>
      </c>
    </row>
    <row r="93" spans="1:18" s="163" customFormat="1" ht="15.75" customHeight="1" x14ac:dyDescent="0.2">
      <c r="A93" s="59"/>
      <c r="B93" s="60"/>
      <c r="C93" s="72" t="s">
        <v>56</v>
      </c>
      <c r="D93" s="134" t="s">
        <v>35</v>
      </c>
      <c r="E93" s="139" t="s">
        <v>35</v>
      </c>
      <c r="F93" s="139" t="s">
        <v>35</v>
      </c>
      <c r="G93" s="139" t="s">
        <v>35</v>
      </c>
      <c r="H93" s="144" t="s">
        <v>35</v>
      </c>
      <c r="I93" s="134" t="s">
        <v>35</v>
      </c>
      <c r="J93" s="139" t="s">
        <v>35</v>
      </c>
      <c r="K93" s="139" t="s">
        <v>35</v>
      </c>
      <c r="L93" s="139" t="s">
        <v>35</v>
      </c>
      <c r="M93" s="144" t="s">
        <v>35</v>
      </c>
      <c r="N93" s="134" t="s">
        <v>35</v>
      </c>
      <c r="O93" s="144" t="s">
        <v>35</v>
      </c>
    </row>
    <row r="94" spans="1:18" s="163" customFormat="1" ht="15.75" customHeight="1" x14ac:dyDescent="0.2">
      <c r="A94" s="59"/>
      <c r="B94" s="60"/>
      <c r="C94" s="174" t="s">
        <v>28</v>
      </c>
      <c r="D94" s="134" t="s">
        <v>35</v>
      </c>
      <c r="E94" s="139" t="s">
        <v>35</v>
      </c>
      <c r="F94" s="139" t="s">
        <v>35</v>
      </c>
      <c r="G94" s="139" t="s">
        <v>35</v>
      </c>
      <c r="H94" s="144" t="s">
        <v>35</v>
      </c>
      <c r="I94" s="134" t="s">
        <v>35</v>
      </c>
      <c r="J94" s="139" t="s">
        <v>35</v>
      </c>
      <c r="K94" s="139" t="s">
        <v>35</v>
      </c>
      <c r="L94" s="139" t="s">
        <v>35</v>
      </c>
      <c r="M94" s="144" t="s">
        <v>35</v>
      </c>
      <c r="N94" s="134" t="s">
        <v>35</v>
      </c>
      <c r="O94" s="144" t="s">
        <v>35</v>
      </c>
    </row>
    <row r="95" spans="1:18" s="175" customFormat="1" ht="15.75" customHeight="1" x14ac:dyDescent="0.25">
      <c r="A95" s="59"/>
      <c r="B95" s="60"/>
      <c r="C95" s="174" t="s">
        <v>24</v>
      </c>
      <c r="D95" s="134" t="s">
        <v>35</v>
      </c>
      <c r="E95" s="139" t="s">
        <v>35</v>
      </c>
      <c r="F95" s="139" t="s">
        <v>35</v>
      </c>
      <c r="G95" s="139" t="s">
        <v>35</v>
      </c>
      <c r="H95" s="144" t="s">
        <v>35</v>
      </c>
      <c r="I95" s="134" t="s">
        <v>35</v>
      </c>
      <c r="J95" s="139" t="s">
        <v>35</v>
      </c>
      <c r="K95" s="139" t="s">
        <v>35</v>
      </c>
      <c r="L95" s="139" t="s">
        <v>35</v>
      </c>
      <c r="M95" s="144" t="s">
        <v>35</v>
      </c>
      <c r="N95" s="134" t="s">
        <v>35</v>
      </c>
      <c r="O95" s="144" t="s">
        <v>35</v>
      </c>
      <c r="P95" s="163"/>
    </row>
    <row r="96" spans="1:18" s="163" customFormat="1" ht="15.75" customHeight="1" x14ac:dyDescent="0.2">
      <c r="A96" s="59"/>
      <c r="B96" s="60"/>
      <c r="C96" s="72" t="s">
        <v>103</v>
      </c>
      <c r="D96" s="134" t="s">
        <v>35</v>
      </c>
      <c r="E96" s="139" t="s">
        <v>35</v>
      </c>
      <c r="F96" s="139" t="s">
        <v>35</v>
      </c>
      <c r="G96" s="139" t="s">
        <v>35</v>
      </c>
      <c r="H96" s="144" t="s">
        <v>35</v>
      </c>
      <c r="I96" s="134" t="s">
        <v>35</v>
      </c>
      <c r="J96" s="139" t="s">
        <v>35</v>
      </c>
      <c r="K96" s="139" t="s">
        <v>35</v>
      </c>
      <c r="L96" s="139" t="s">
        <v>35</v>
      </c>
      <c r="M96" s="144" t="s">
        <v>35</v>
      </c>
      <c r="N96" s="135" t="s">
        <v>35</v>
      </c>
      <c r="O96" s="138" t="s">
        <v>35</v>
      </c>
    </row>
    <row r="97" spans="1:16" s="175" customFormat="1" ht="15.75" customHeight="1" thickBot="1" x14ac:dyDescent="0.3">
      <c r="A97" s="77"/>
      <c r="B97" s="78"/>
      <c r="C97" s="176" t="s">
        <v>29</v>
      </c>
      <c r="D97" s="159" t="s">
        <v>35</v>
      </c>
      <c r="E97" s="148" t="s">
        <v>35</v>
      </c>
      <c r="F97" s="148" t="s">
        <v>35</v>
      </c>
      <c r="G97" s="148" t="s">
        <v>35</v>
      </c>
      <c r="H97" s="160" t="s">
        <v>35</v>
      </c>
      <c r="I97" s="159" t="s">
        <v>35</v>
      </c>
      <c r="J97" s="148" t="s">
        <v>35</v>
      </c>
      <c r="K97" s="148" t="s">
        <v>35</v>
      </c>
      <c r="L97" s="148" t="s">
        <v>35</v>
      </c>
      <c r="M97" s="160" t="s">
        <v>35</v>
      </c>
      <c r="N97" s="159" t="s">
        <v>35</v>
      </c>
      <c r="O97" s="160" t="s">
        <v>35</v>
      </c>
      <c r="P97" s="163"/>
    </row>
    <row r="98" spans="1:16" s="7" customFormat="1" ht="21.75" customHeight="1" x14ac:dyDescent="0.25">
      <c r="A98" s="24"/>
      <c r="B98" s="19" t="s">
        <v>19</v>
      </c>
      <c r="C98" s="24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5"/>
    </row>
    <row r="99" spans="1:16" s="22" customFormat="1" ht="14.25" customHeight="1" x14ac:dyDescent="0.25">
      <c r="A99" s="24"/>
      <c r="B99" s="19"/>
      <c r="C99" s="15" t="s">
        <v>60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1:16" s="7" customFormat="1" x14ac:dyDescent="0.2">
      <c r="A100" s="22"/>
      <c r="B100" s="22"/>
      <c r="C100" s="15" t="s">
        <v>44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9"/>
    </row>
    <row r="101" spans="1:16" s="7" customFormat="1" ht="12.75" customHeight="1" x14ac:dyDescent="0.2">
      <c r="A101" s="22"/>
      <c r="B101" s="22"/>
      <c r="C101" s="364" t="s">
        <v>75</v>
      </c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</row>
    <row r="102" spans="1:16" s="7" customFormat="1" x14ac:dyDescent="0.2">
      <c r="A102" s="22"/>
      <c r="B102" s="22"/>
      <c r="C102" s="33" t="s">
        <v>59</v>
      </c>
      <c r="D102" s="30"/>
      <c r="E102" s="30"/>
      <c r="F102" s="30"/>
      <c r="G102" s="30"/>
      <c r="H102" s="31"/>
      <c r="I102" s="30"/>
      <c r="J102" s="30"/>
      <c r="K102" s="30"/>
      <c r="L102" s="30"/>
      <c r="M102" s="31"/>
      <c r="N102" s="30"/>
      <c r="O102" s="31"/>
    </row>
    <row r="103" spans="1:16" ht="12.75" customHeight="1" x14ac:dyDescent="0.2">
      <c r="A103" s="23"/>
      <c r="B103" s="23"/>
      <c r="C103" s="363" t="s">
        <v>96</v>
      </c>
      <c r="D103" s="363"/>
      <c r="E103" s="363"/>
      <c r="F103" s="363"/>
      <c r="G103" s="363"/>
      <c r="H103" s="363"/>
      <c r="I103" s="363"/>
      <c r="J103" s="363"/>
      <c r="K103" s="363"/>
      <c r="L103" s="363"/>
      <c r="M103" s="363"/>
      <c r="N103" s="363"/>
      <c r="O103" s="363"/>
    </row>
    <row r="104" spans="1:16" x14ac:dyDescent="0.2">
      <c r="C104" s="33" t="s">
        <v>45</v>
      </c>
      <c r="D104" s="30"/>
      <c r="E104" s="30"/>
      <c r="F104" s="30"/>
      <c r="G104" s="30"/>
      <c r="H104" s="31"/>
      <c r="I104" s="30"/>
      <c r="J104" s="30"/>
      <c r="K104" s="30"/>
      <c r="L104" s="30"/>
      <c r="M104" s="31"/>
      <c r="N104" s="30"/>
      <c r="O104" s="31"/>
    </row>
    <row r="105" spans="1:16" s="322" customFormat="1" ht="24.75" customHeight="1" x14ac:dyDescent="0.2">
      <c r="C105" s="348" t="s">
        <v>101</v>
      </c>
      <c r="D105" s="348"/>
      <c r="E105" s="348"/>
      <c r="F105" s="348"/>
      <c r="G105" s="348"/>
      <c r="H105" s="348"/>
      <c r="I105" s="348"/>
      <c r="J105" s="348"/>
      <c r="K105" s="348"/>
      <c r="L105" s="348"/>
      <c r="M105" s="348"/>
      <c r="N105" s="348"/>
      <c r="O105" s="348"/>
    </row>
    <row r="106" spans="1:16" x14ac:dyDescent="0.2">
      <c r="C106" s="348" t="s">
        <v>132</v>
      </c>
      <c r="D106" s="348"/>
      <c r="E106" s="348"/>
      <c r="F106" s="348"/>
      <c r="G106" s="348"/>
      <c r="H106" s="348"/>
      <c r="I106" s="348"/>
      <c r="J106" s="348"/>
      <c r="K106" s="348"/>
      <c r="L106" s="348"/>
      <c r="M106" s="348"/>
      <c r="N106" s="348"/>
      <c r="O106" s="348"/>
    </row>
  </sheetData>
  <mergeCells count="8">
    <mergeCell ref="C106:O106"/>
    <mergeCell ref="C103:O103"/>
    <mergeCell ref="C101:O101"/>
    <mergeCell ref="N4:O4"/>
    <mergeCell ref="D5:H5"/>
    <mergeCell ref="I5:M5"/>
    <mergeCell ref="N5:O5"/>
    <mergeCell ref="C105:O105"/>
  </mergeCells>
  <phoneticPr fontId="0" type="noConversion"/>
  <printOptions horizontalCentered="1"/>
  <pageMargins left="0.25" right="0.25" top="0.5" bottom="0.25" header="0.3" footer="0.3"/>
  <pageSetup scale="56" fitToHeight="2" orientation="landscape" r:id="rId1"/>
  <headerFooter alignWithMargins="0"/>
  <rowBreaks count="1" manualBreakCount="1">
    <brk id="5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Resident</vt:lpstr>
      <vt:lpstr>Resident Part-Time</vt:lpstr>
      <vt:lpstr>Non-Resident</vt:lpstr>
      <vt:lpstr>Non-Resident Part-Time</vt:lpstr>
      <vt:lpstr>'Non-Resident'!Print_Area</vt:lpstr>
      <vt:lpstr>'Non-Resident Part-Time'!Print_Area</vt:lpstr>
      <vt:lpstr>Resident!Print_Area</vt:lpstr>
      <vt:lpstr>'Resident Part-Time'!Print_Area</vt:lpstr>
      <vt:lpstr>'Non-Resident'!Print_Titles</vt:lpstr>
      <vt:lpstr>'Non-Resident Part-Time'!Print_Titles</vt:lpstr>
      <vt:lpstr>Resident!Print_Titles</vt:lpstr>
      <vt:lpstr>'Resident Part-Time'!Print_Titles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Fox</dc:creator>
  <cp:lastModifiedBy>Ryan Allred</cp:lastModifiedBy>
  <cp:lastPrinted>2021-06-16T23:09:50Z</cp:lastPrinted>
  <dcterms:created xsi:type="dcterms:W3CDTF">2003-05-29T18:39:21Z</dcterms:created>
  <dcterms:modified xsi:type="dcterms:W3CDTF">2021-07-15T19:29:32Z</dcterms:modified>
</cp:coreProperties>
</file>