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Employment\"/>
    </mc:Choice>
  </mc:AlternateContent>
  <xr:revisionPtr revIDLastSave="0" documentId="13_ncr:1_{85EB3782-CCCE-4576-9DBF-2F79ED2821B9}" xr6:coauthVersionLast="47" xr6:coauthVersionMax="47" xr10:uidLastSave="{00000000-0000-0000-0000-000000000000}"/>
  <bookViews>
    <workbookView xWindow="-120" yWindow="-120" windowWidth="38640" windowHeight="21120" firstSheet="2" activeTab="2" xr2:uid="{00000000-000D-0000-FFFF-FFFF00000000}"/>
  </bookViews>
  <sheets>
    <sheet name="Fall 2021" sheetId="1" state="hidden" r:id="rId1"/>
    <sheet name="Fall 2024" sheetId="4" state="hidden" r:id="rId2"/>
    <sheet name="Fall 2025 Split" sheetId="2" r:id="rId3"/>
  </sheets>
  <definedNames>
    <definedName name="_xlnm.Print_Area" localSheetId="0">'Fall 2021'!$A$1:$P$26</definedName>
    <definedName name="_xlnm.Print_Area" localSheetId="2">'Fall 2025 Split'!$A$1:$V$23</definedName>
    <definedName name="sysemployd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2" l="1"/>
  <c r="P18" i="2"/>
  <c r="U15" i="2"/>
  <c r="T15" i="2"/>
  <c r="U13" i="2"/>
  <c r="T13" i="2"/>
  <c r="U12" i="2"/>
  <c r="T12" i="2"/>
  <c r="U11" i="2"/>
  <c r="T11" i="2"/>
  <c r="U9" i="2"/>
  <c r="T9" i="2"/>
  <c r="U8" i="2"/>
  <c r="T8" i="2"/>
  <c r="U7" i="2"/>
  <c r="T7" i="2"/>
  <c r="O15" i="2"/>
  <c r="N15" i="2"/>
  <c r="O13" i="2"/>
  <c r="N13" i="2"/>
  <c r="O12" i="2"/>
  <c r="N12" i="2"/>
  <c r="O11" i="2"/>
  <c r="N11" i="2"/>
  <c r="O9" i="2"/>
  <c r="N9" i="2"/>
  <c r="O8" i="2"/>
  <c r="N8" i="2"/>
  <c r="O7" i="2"/>
  <c r="N7" i="2"/>
  <c r="S16" i="2" l="1"/>
  <c r="S15" i="2"/>
  <c r="Q14" i="2"/>
  <c r="R14" i="2"/>
  <c r="R17" i="2" l="1"/>
  <c r="Q17" i="2"/>
  <c r="S14" i="2"/>
  <c r="L10" i="2"/>
  <c r="K10" i="2"/>
  <c r="I10" i="2"/>
  <c r="H10" i="2"/>
  <c r="S17" i="2" l="1"/>
  <c r="N10" i="2"/>
  <c r="O10" i="2"/>
  <c r="M10" i="2"/>
  <c r="J10" i="2"/>
  <c r="L16" i="4"/>
  <c r="K16" i="4"/>
  <c r="L15" i="4"/>
  <c r="K15" i="4"/>
  <c r="L14" i="4"/>
  <c r="K14" i="4"/>
  <c r="L13" i="4"/>
  <c r="K13" i="4"/>
  <c r="L12" i="4"/>
  <c r="K12" i="4"/>
  <c r="L11" i="4"/>
  <c r="K11" i="4"/>
  <c r="L9" i="4"/>
  <c r="K9" i="4"/>
  <c r="L8" i="4"/>
  <c r="K8" i="4"/>
  <c r="L7" i="4"/>
  <c r="K7" i="4"/>
  <c r="L4" i="4"/>
  <c r="K4" i="4"/>
  <c r="F15" i="4"/>
  <c r="E15" i="4"/>
  <c r="F13" i="4"/>
  <c r="E13" i="4"/>
  <c r="F12" i="4"/>
  <c r="E12" i="4"/>
  <c r="F11" i="4"/>
  <c r="E11" i="4"/>
  <c r="F9" i="4"/>
  <c r="E9" i="4"/>
  <c r="F8" i="4"/>
  <c r="E8" i="4"/>
  <c r="F7" i="4"/>
  <c r="E7" i="4"/>
  <c r="C15" i="4"/>
  <c r="B15" i="4"/>
  <c r="C13" i="4"/>
  <c r="B13" i="4"/>
  <c r="C12" i="4"/>
  <c r="B12" i="4"/>
  <c r="C11" i="4"/>
  <c r="B11" i="4"/>
  <c r="C9" i="4"/>
  <c r="B9" i="4"/>
  <c r="C8" i="4"/>
  <c r="B8" i="4"/>
  <c r="C7" i="4"/>
  <c r="B7" i="4"/>
  <c r="P10" i="2" l="1"/>
  <c r="F16" i="4" l="1"/>
  <c r="E16" i="4"/>
  <c r="N16" i="2" l="1"/>
  <c r="C16" i="4"/>
  <c r="U16" i="2"/>
  <c r="B16" i="4"/>
  <c r="T16" i="2"/>
  <c r="O16" i="2"/>
  <c r="H13" i="4"/>
  <c r="H12" i="4"/>
  <c r="H11" i="4"/>
  <c r="H9" i="4"/>
  <c r="H8" i="4"/>
  <c r="H7" i="4"/>
  <c r="M16" i="2" l="1"/>
  <c r="M15" i="2"/>
  <c r="J15" i="2"/>
  <c r="M13" i="2"/>
  <c r="M12" i="2"/>
  <c r="M11" i="2"/>
  <c r="M9" i="2"/>
  <c r="M8" i="2"/>
  <c r="M7" i="2"/>
  <c r="J13" i="2"/>
  <c r="J12" i="2"/>
  <c r="J11" i="2"/>
  <c r="J9" i="2"/>
  <c r="J8" i="2"/>
  <c r="J7" i="2"/>
  <c r="P13" i="2" l="1"/>
  <c r="P15" i="2"/>
  <c r="P8" i="2"/>
  <c r="P11" i="2"/>
  <c r="P9" i="2"/>
  <c r="P7" i="2"/>
  <c r="P12" i="2"/>
  <c r="L14" i="2"/>
  <c r="K14" i="2"/>
  <c r="F14" i="2"/>
  <c r="E14" i="2"/>
  <c r="C14" i="2"/>
  <c r="B14" i="2"/>
  <c r="F14" i="4" l="1"/>
  <c r="E14" i="4"/>
  <c r="C14" i="4"/>
  <c r="B14" i="4"/>
  <c r="M14" i="2"/>
  <c r="K17" i="4"/>
  <c r="M16" i="4"/>
  <c r="G16" i="2"/>
  <c r="M15" i="4"/>
  <c r="I15" i="4"/>
  <c r="H15" i="4"/>
  <c r="G15" i="2"/>
  <c r="O13" i="4"/>
  <c r="N13" i="4"/>
  <c r="S13" i="2"/>
  <c r="M13" i="4" s="1"/>
  <c r="H13" i="1"/>
  <c r="G13" i="2"/>
  <c r="O12" i="4"/>
  <c r="N12" i="4"/>
  <c r="S12" i="2"/>
  <c r="M12" i="4" s="1"/>
  <c r="I12" i="4"/>
  <c r="G12" i="2"/>
  <c r="O11" i="4"/>
  <c r="N11" i="4"/>
  <c r="S11" i="2"/>
  <c r="M11" i="4" s="1"/>
  <c r="G11" i="2"/>
  <c r="R10" i="2"/>
  <c r="L10" i="4" s="1"/>
  <c r="Q10" i="2"/>
  <c r="K10" i="4" s="1"/>
  <c r="F10" i="2"/>
  <c r="F6" i="2"/>
  <c r="E10" i="2"/>
  <c r="O9" i="4"/>
  <c r="N9" i="4"/>
  <c r="S9" i="2"/>
  <c r="M9" i="4" s="1"/>
  <c r="G9" i="2"/>
  <c r="O8" i="4"/>
  <c r="N8" i="4"/>
  <c r="S8" i="2"/>
  <c r="M8" i="4" s="1"/>
  <c r="H8" i="1"/>
  <c r="G8" i="2"/>
  <c r="O7" i="4"/>
  <c r="N7" i="4"/>
  <c r="S7" i="2"/>
  <c r="M7" i="4" s="1"/>
  <c r="H7" i="1"/>
  <c r="G7" i="2"/>
  <c r="R6" i="2"/>
  <c r="Q6" i="2"/>
  <c r="K6" i="4" s="1"/>
  <c r="L6" i="2"/>
  <c r="K6" i="2"/>
  <c r="I6" i="2"/>
  <c r="H6" i="2"/>
  <c r="E6" i="2"/>
  <c r="C7" i="1"/>
  <c r="B11" i="1"/>
  <c r="C11" i="1"/>
  <c r="B12" i="1"/>
  <c r="C12" i="1"/>
  <c r="B13" i="1"/>
  <c r="C13" i="1"/>
  <c r="B15" i="1"/>
  <c r="C15" i="1"/>
  <c r="B16" i="1"/>
  <c r="C16" i="1"/>
  <c r="K13" i="1"/>
  <c r="L13" i="1"/>
  <c r="K12" i="1"/>
  <c r="K11" i="1"/>
  <c r="L12" i="1"/>
  <c r="L11" i="1"/>
  <c r="K8" i="1"/>
  <c r="L8" i="1"/>
  <c r="K9" i="1"/>
  <c r="L9" i="1"/>
  <c r="L7" i="1"/>
  <c r="K7" i="1"/>
  <c r="S4" i="2"/>
  <c r="M4" i="4" s="1"/>
  <c r="H11" i="1"/>
  <c r="L15" i="1"/>
  <c r="L16" i="1"/>
  <c r="K16" i="1"/>
  <c r="K15" i="1"/>
  <c r="F16" i="1"/>
  <c r="E16" i="1"/>
  <c r="F15" i="1"/>
  <c r="E15" i="1"/>
  <c r="F13" i="1"/>
  <c r="E13" i="1"/>
  <c r="F12" i="1"/>
  <c r="E12" i="1"/>
  <c r="E11" i="1"/>
  <c r="F11" i="1"/>
  <c r="F9" i="1"/>
  <c r="E9" i="1"/>
  <c r="F8" i="1"/>
  <c r="E8" i="1"/>
  <c r="F7" i="1"/>
  <c r="E7" i="1"/>
  <c r="C8" i="1"/>
  <c r="C9" i="1"/>
  <c r="B10" i="2"/>
  <c r="D9" i="2"/>
  <c r="B8" i="1"/>
  <c r="B7" i="1"/>
  <c r="C10" i="2"/>
  <c r="C6" i="2"/>
  <c r="D16" i="2"/>
  <c r="D15" i="2"/>
  <c r="D7" i="2"/>
  <c r="D12" i="2"/>
  <c r="D11" i="2"/>
  <c r="D8" i="2"/>
  <c r="B9" i="1"/>
  <c r="B6" i="2"/>
  <c r="D13" i="2"/>
  <c r="K5" i="2" l="1"/>
  <c r="K4" i="2" s="1"/>
  <c r="G16" i="4"/>
  <c r="G15" i="4"/>
  <c r="G12" i="4"/>
  <c r="E10" i="4"/>
  <c r="G13" i="4"/>
  <c r="F10" i="4"/>
  <c r="G11" i="4"/>
  <c r="F6" i="4"/>
  <c r="G9" i="4"/>
  <c r="G7" i="4"/>
  <c r="G8" i="4"/>
  <c r="E6" i="4"/>
  <c r="G15" i="1"/>
  <c r="S10" i="2"/>
  <c r="M10" i="4" s="1"/>
  <c r="D12" i="4"/>
  <c r="V12" i="2"/>
  <c r="D15" i="4"/>
  <c r="V15" i="2"/>
  <c r="D7" i="4"/>
  <c r="V7" i="2"/>
  <c r="B10" i="4"/>
  <c r="T10" i="2"/>
  <c r="D13" i="4"/>
  <c r="V13" i="2"/>
  <c r="B6" i="4"/>
  <c r="T6" i="2"/>
  <c r="C10" i="4"/>
  <c r="U10" i="2"/>
  <c r="D8" i="4"/>
  <c r="V8" i="2"/>
  <c r="D9" i="4"/>
  <c r="V9" i="2"/>
  <c r="C6" i="4"/>
  <c r="U6" i="2"/>
  <c r="D11" i="4"/>
  <c r="V11" i="2"/>
  <c r="D16" i="4"/>
  <c r="O6" i="2"/>
  <c r="E10" i="1"/>
  <c r="N6" i="2"/>
  <c r="L10" i="1"/>
  <c r="Q5" i="2"/>
  <c r="K5" i="4" s="1"/>
  <c r="R5" i="2"/>
  <c r="L5" i="4" s="1"/>
  <c r="L6" i="4"/>
  <c r="H10" i="4"/>
  <c r="I12" i="1"/>
  <c r="O12" i="1" s="1"/>
  <c r="I11" i="1"/>
  <c r="O11" i="1" s="1"/>
  <c r="I11" i="4"/>
  <c r="I13" i="1"/>
  <c r="O13" i="1" s="1"/>
  <c r="I13" i="4"/>
  <c r="G13" i="1"/>
  <c r="I7" i="1"/>
  <c r="I7" i="4"/>
  <c r="I9" i="1"/>
  <c r="O9" i="1" s="1"/>
  <c r="I9" i="4"/>
  <c r="J6" i="2"/>
  <c r="I8" i="1"/>
  <c r="O8" i="1" s="1"/>
  <c r="I8" i="4"/>
  <c r="N15" i="4"/>
  <c r="O15" i="4"/>
  <c r="L17" i="4"/>
  <c r="F5" i="2"/>
  <c r="G8" i="1"/>
  <c r="D12" i="1"/>
  <c r="D6" i="2"/>
  <c r="M15" i="1"/>
  <c r="K14" i="1"/>
  <c r="I5" i="2"/>
  <c r="J9" i="4"/>
  <c r="H15" i="1"/>
  <c r="H9" i="1"/>
  <c r="L5" i="2"/>
  <c r="G12" i="1"/>
  <c r="G7" i="1"/>
  <c r="N8" i="1"/>
  <c r="G6" i="2"/>
  <c r="M9" i="1"/>
  <c r="D16" i="1"/>
  <c r="C14" i="1"/>
  <c r="G14" i="2"/>
  <c r="D11" i="1"/>
  <c r="F10" i="1"/>
  <c r="M6" i="2"/>
  <c r="G10" i="2"/>
  <c r="M14" i="4"/>
  <c r="D13" i="1"/>
  <c r="M12" i="1"/>
  <c r="G9" i="1"/>
  <c r="J8" i="4"/>
  <c r="S6" i="2"/>
  <c r="M6" i="4" s="1"/>
  <c r="C5" i="2"/>
  <c r="E6" i="1"/>
  <c r="M13" i="1"/>
  <c r="E5" i="2"/>
  <c r="D14" i="2"/>
  <c r="L14" i="1"/>
  <c r="J7" i="4"/>
  <c r="D8" i="1"/>
  <c r="I15" i="1"/>
  <c r="M7" i="1"/>
  <c r="C6" i="1"/>
  <c r="H5" i="2"/>
  <c r="D10" i="2"/>
  <c r="K10" i="1"/>
  <c r="M10" i="1" s="1"/>
  <c r="J15" i="4"/>
  <c r="N13" i="1"/>
  <c r="F6" i="1"/>
  <c r="N11" i="1"/>
  <c r="D15" i="1"/>
  <c r="D9" i="1"/>
  <c r="E14" i="1"/>
  <c r="J13" i="4"/>
  <c r="G11" i="1"/>
  <c r="F14" i="1"/>
  <c r="K6" i="1"/>
  <c r="N7" i="1"/>
  <c r="L6" i="1"/>
  <c r="L5" i="1" s="1"/>
  <c r="L4" i="1" s="1"/>
  <c r="J12" i="4"/>
  <c r="H12" i="1"/>
  <c r="M11" i="1"/>
  <c r="M8" i="1"/>
  <c r="C10" i="1"/>
  <c r="J11" i="4"/>
  <c r="M16" i="1"/>
  <c r="G16" i="1"/>
  <c r="B14" i="1"/>
  <c r="B10" i="1"/>
  <c r="B5" i="2"/>
  <c r="B6" i="1"/>
  <c r="D7" i="1"/>
  <c r="L4" i="2" l="1"/>
  <c r="M4" i="2" s="1"/>
  <c r="H6" i="4"/>
  <c r="I6" i="4"/>
  <c r="N6" i="4"/>
  <c r="G14" i="4"/>
  <c r="N10" i="4"/>
  <c r="O10" i="4"/>
  <c r="G10" i="4"/>
  <c r="P13" i="4"/>
  <c r="P12" i="4"/>
  <c r="G10" i="1"/>
  <c r="P11" i="4"/>
  <c r="P7" i="4"/>
  <c r="P8" i="4"/>
  <c r="O6" i="4"/>
  <c r="P9" i="4"/>
  <c r="G6" i="4"/>
  <c r="E5" i="4"/>
  <c r="G14" i="1"/>
  <c r="E5" i="1"/>
  <c r="E4" i="1" s="1"/>
  <c r="D6" i="4"/>
  <c r="V6" i="2"/>
  <c r="U5" i="2"/>
  <c r="D10" i="4"/>
  <c r="V10" i="2"/>
  <c r="B5" i="4"/>
  <c r="T5" i="2"/>
  <c r="D14" i="4"/>
  <c r="P6" i="2"/>
  <c r="I4" i="2"/>
  <c r="O5" i="2"/>
  <c r="N5" i="2"/>
  <c r="I10" i="1"/>
  <c r="O10" i="1" s="1"/>
  <c r="J11" i="1"/>
  <c r="S5" i="2"/>
  <c r="M5" i="4" s="1"/>
  <c r="J13" i="1"/>
  <c r="J8" i="1"/>
  <c r="L17" i="1"/>
  <c r="M14" i="1"/>
  <c r="J10" i="4"/>
  <c r="I10" i="4"/>
  <c r="I6" i="1"/>
  <c r="O6" i="1" s="1"/>
  <c r="J7" i="1"/>
  <c r="O7" i="1"/>
  <c r="P7" i="1" s="1"/>
  <c r="J9" i="1"/>
  <c r="F4" i="2"/>
  <c r="F5" i="4"/>
  <c r="P15" i="4"/>
  <c r="C4" i="2"/>
  <c r="C5" i="4"/>
  <c r="S19" i="2"/>
  <c r="M17" i="4"/>
  <c r="N15" i="1"/>
  <c r="M5" i="2"/>
  <c r="F5" i="1"/>
  <c r="F4" i="1" s="1"/>
  <c r="F17" i="1" s="1"/>
  <c r="N9" i="1"/>
  <c r="P9" i="1" s="1"/>
  <c r="H6" i="1"/>
  <c r="P8" i="1"/>
  <c r="D14" i="1"/>
  <c r="C5" i="1"/>
  <c r="C4" i="1" s="1"/>
  <c r="P13" i="1"/>
  <c r="H4" i="2"/>
  <c r="J5" i="2"/>
  <c r="G5" i="2"/>
  <c r="E4" i="2"/>
  <c r="K17" i="2"/>
  <c r="G6" i="1"/>
  <c r="O15" i="1"/>
  <c r="J15" i="1"/>
  <c r="J12" i="1"/>
  <c r="N12" i="1"/>
  <c r="P12" i="1" s="1"/>
  <c r="H10" i="1"/>
  <c r="P11" i="1"/>
  <c r="K5" i="1"/>
  <c r="M6" i="1"/>
  <c r="B4" i="2"/>
  <c r="D10" i="1"/>
  <c r="D5" i="2"/>
  <c r="B5" i="1"/>
  <c r="D6" i="1"/>
  <c r="L17" i="2" l="1"/>
  <c r="H5" i="4"/>
  <c r="O4" i="2"/>
  <c r="J6" i="4"/>
  <c r="P10" i="4"/>
  <c r="P6" i="4"/>
  <c r="G5" i="4"/>
  <c r="O5" i="4"/>
  <c r="E4" i="4"/>
  <c r="N5" i="4"/>
  <c r="T4" i="2"/>
  <c r="C4" i="4"/>
  <c r="U4" i="2"/>
  <c r="D5" i="4"/>
  <c r="V5" i="2"/>
  <c r="P5" i="2"/>
  <c r="N4" i="2"/>
  <c r="I5" i="1"/>
  <c r="I4" i="1" s="1"/>
  <c r="O4" i="1" s="1"/>
  <c r="J6" i="1"/>
  <c r="I5" i="4"/>
  <c r="G4" i="1"/>
  <c r="G17" i="1" s="1"/>
  <c r="G5" i="1"/>
  <c r="F17" i="2"/>
  <c r="F4" i="4"/>
  <c r="C17" i="2"/>
  <c r="D4" i="2"/>
  <c r="B4" i="4"/>
  <c r="N6" i="1"/>
  <c r="P6" i="1" s="1"/>
  <c r="P15" i="1"/>
  <c r="E17" i="2"/>
  <c r="G4" i="2"/>
  <c r="J4" i="2"/>
  <c r="M5" i="1"/>
  <c r="K4" i="1"/>
  <c r="J10" i="1"/>
  <c r="H5" i="1"/>
  <c r="N5" i="1" s="1"/>
  <c r="N10" i="1"/>
  <c r="P10" i="1" s="1"/>
  <c r="E17" i="1"/>
  <c r="B17" i="2"/>
  <c r="B4" i="1"/>
  <c r="D5" i="1"/>
  <c r="C17" i="1"/>
  <c r="M17" i="2" l="1"/>
  <c r="M19" i="2" s="1"/>
  <c r="I4" i="4"/>
  <c r="H4" i="4"/>
  <c r="J5" i="4"/>
  <c r="P4" i="2"/>
  <c r="P5" i="4"/>
  <c r="E17" i="4"/>
  <c r="N4" i="4"/>
  <c r="O4" i="4"/>
  <c r="G4" i="4"/>
  <c r="D4" i="4"/>
  <c r="V4" i="2"/>
  <c r="C17" i="4"/>
  <c r="O5" i="1"/>
  <c r="P5" i="1" s="1"/>
  <c r="F17" i="4"/>
  <c r="D17" i="2"/>
  <c r="B17" i="4"/>
  <c r="G17" i="2"/>
  <c r="H4" i="1"/>
  <c r="N4" i="1" s="1"/>
  <c r="J5" i="1"/>
  <c r="M4" i="1"/>
  <c r="M17" i="1" s="1"/>
  <c r="K17" i="1"/>
  <c r="D4" i="1"/>
  <c r="D17" i="1" s="1"/>
  <c r="B17" i="1"/>
  <c r="J4" i="4" l="1"/>
  <c r="P4" i="4"/>
  <c r="D17" i="4"/>
  <c r="G19" i="2"/>
  <c r="G17" i="4"/>
  <c r="D19" i="2"/>
  <c r="J4" i="1"/>
  <c r="P4" i="1"/>
  <c r="I14" i="2"/>
  <c r="J16" i="2"/>
  <c r="H14" i="2"/>
  <c r="V16" i="2" l="1"/>
  <c r="U14" i="2"/>
  <c r="O14" i="4" s="1"/>
  <c r="N14" i="2"/>
  <c r="T14" i="2"/>
  <c r="P16" i="2"/>
  <c r="I17" i="2"/>
  <c r="O14" i="2"/>
  <c r="O16" i="4"/>
  <c r="H16" i="1"/>
  <c r="N16" i="1" s="1"/>
  <c r="H16" i="4"/>
  <c r="N16" i="4"/>
  <c r="I16" i="4"/>
  <c r="H17" i="2"/>
  <c r="I16" i="1"/>
  <c r="O16" i="1" s="1"/>
  <c r="J14" i="2"/>
  <c r="P16" i="4" l="1"/>
  <c r="H14" i="4"/>
  <c r="N14" i="4"/>
  <c r="T17" i="2"/>
  <c r="N17" i="4" s="1"/>
  <c r="P14" i="2"/>
  <c r="V14" i="2"/>
  <c r="O17" i="2"/>
  <c r="U17" i="2"/>
  <c r="N17" i="2"/>
  <c r="H14" i="1"/>
  <c r="N14" i="1" s="1"/>
  <c r="N17" i="1" s="1"/>
  <c r="P16" i="1"/>
  <c r="P14" i="1" s="1"/>
  <c r="P17" i="1" s="1"/>
  <c r="J17" i="2"/>
  <c r="I14" i="4"/>
  <c r="J16" i="1"/>
  <c r="J14" i="1" s="1"/>
  <c r="J17" i="1" s="1"/>
  <c r="I14" i="1"/>
  <c r="O14" i="1" s="1"/>
  <c r="O17" i="1" s="1"/>
  <c r="V17" i="2" l="1"/>
  <c r="I17" i="4"/>
  <c r="H17" i="4"/>
  <c r="O17" i="4"/>
  <c r="P14" i="4"/>
  <c r="P17" i="2"/>
  <c r="H17" i="1"/>
  <c r="J19" i="2"/>
  <c r="I17" i="1"/>
  <c r="V19" i="2" l="1"/>
  <c r="P17" i="4"/>
  <c r="J16" i="4"/>
  <c r="J14" i="4" l="1"/>
  <c r="P19" i="2" l="1"/>
  <c r="J17" i="4"/>
</calcChain>
</file>

<file path=xl/sharedStrings.xml><?xml version="1.0" encoding="utf-8"?>
<sst xmlns="http://schemas.openxmlformats.org/spreadsheetml/2006/main" count="117" uniqueCount="32">
  <si>
    <t>Boulder</t>
  </si>
  <si>
    <t>Colorado Springs</t>
  </si>
  <si>
    <t>Denver|Anschutz</t>
  </si>
  <si>
    <t>System
Administration</t>
  </si>
  <si>
    <t>CU Total</t>
  </si>
  <si>
    <t>Total</t>
  </si>
  <si>
    <t>Faculty</t>
  </si>
  <si>
    <t>Instructional Faculty</t>
  </si>
  <si>
    <t>Tenured/Tenure Track</t>
  </si>
  <si>
    <t>Full Professor</t>
  </si>
  <si>
    <t>Associate Professor</t>
  </si>
  <si>
    <t>Assistant Professor</t>
  </si>
  <si>
    <t>Non-Tenure Track</t>
  </si>
  <si>
    <t>Instructor/Sr. Instructor</t>
  </si>
  <si>
    <t>Other</t>
  </si>
  <si>
    <t xml:space="preserve">Staff </t>
  </si>
  <si>
    <t>TOTAL</t>
  </si>
  <si>
    <t>Officers</t>
  </si>
  <si>
    <t>Management/Other Professionals/Support Staff</t>
  </si>
  <si>
    <t>Denver</t>
  </si>
  <si>
    <t>Anschutz</t>
  </si>
  <si>
    <t>Research/Public Service Faculty</t>
  </si>
  <si>
    <t>TOTAL INCLUDING NON-PERMANENT EMPLOYEES</t>
  </si>
  <si>
    <t>Part-
Time</t>
  </si>
  <si>
    <t>Full-
Time</t>
  </si>
  <si>
    <t>Denver | Anschutz
Combined</t>
  </si>
  <si>
    <t>University of Colorado Faculty and Staff, Fall 2021</t>
  </si>
  <si>
    <t>OTHER NON-PERMANENT EMPLOYEES 
(Student &amp; Temp Workers)</t>
  </si>
  <si>
    <t>University of Colorado Faculty and Staff, Fall 2024</t>
  </si>
  <si>
    <t xml:space="preserve">University of Colorado Faculty and Staff, Fall 2025 </t>
  </si>
  <si>
    <t xml:space="preserve">          -  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</si>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</sst>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3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NeueLT Std"/>
      <family val="2"/>
    </font>
    <font>
      <sz val="11"/>
      <color theme="1"/>
      <name val="HelveticaNeueLT Std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3" tint="0.39997558519241921"/>
      <name val="Arial"/>
      <family val="2"/>
    </font>
    <font>
      <sz val="8"/>
      <color rgb="FFFF0000"/>
      <name val="Arial"/>
      <family val="2"/>
    </font>
    <font>
      <i/>
      <sz val="10"/>
      <color theme="3" tint="0.3999755851924192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i/>
      <sz val="11"/>
      <color theme="3" tint="0.3999755851924192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sz val="14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8" fillId="0" borderId="0"/>
    <xf numFmtId="0" fontId="26" fillId="0" borderId="0"/>
    <xf numFmtId="0" fontId="8" fillId="0" borderId="0"/>
    <xf numFmtId="0" fontId="8" fillId="23" borderId="7" applyNumberFormat="0" applyFont="0" applyAlignment="0" applyProtection="0"/>
    <xf numFmtId="0" fontId="23" fillId="20" borderId="8" applyNumberFormat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6" fillId="0" borderId="0" xfId="0" applyFont="1"/>
    <xf numFmtId="164" fontId="34" fillId="24" borderId="10" xfId="28" applyNumberFormat="1" applyFont="1" applyFill="1" applyBorder="1" applyAlignment="1">
      <alignment vertical="center"/>
    </xf>
    <xf numFmtId="164" fontId="34" fillId="24" borderId="11" xfId="28" applyNumberFormat="1" applyFont="1" applyFill="1" applyBorder="1" applyAlignment="1">
      <alignment vertical="center"/>
    </xf>
    <xf numFmtId="164" fontId="34" fillId="24" borderId="12" xfId="0" applyNumberFormat="1" applyFont="1" applyFill="1" applyBorder="1" applyAlignment="1">
      <alignment horizontal="right" vertical="center"/>
    </xf>
    <xf numFmtId="164" fontId="34" fillId="24" borderId="12" xfId="0" applyNumberFormat="1" applyFont="1" applyFill="1" applyBorder="1" applyAlignment="1">
      <alignment vertical="center"/>
    </xf>
    <xf numFmtId="0" fontId="36" fillId="25" borderId="25" xfId="0" applyFont="1" applyFill="1" applyBorder="1" applyAlignment="1">
      <alignment horizontal="left" vertical="center"/>
    </xf>
    <xf numFmtId="0" fontId="40" fillId="24" borderId="10" xfId="0" applyFont="1" applyFill="1" applyBorder="1" applyAlignment="1">
      <alignment vertical="center"/>
    </xf>
    <xf numFmtId="164" fontId="33" fillId="24" borderId="10" xfId="0" applyNumberFormat="1" applyFont="1" applyFill="1" applyBorder="1" applyAlignment="1">
      <alignment horizontal="right" vertical="center" wrapText="1"/>
    </xf>
    <xf numFmtId="164" fontId="33" fillId="24" borderId="11" xfId="0" applyNumberFormat="1" applyFont="1" applyFill="1" applyBorder="1" applyAlignment="1">
      <alignment horizontal="right" vertical="center"/>
    </xf>
    <xf numFmtId="164" fontId="33" fillId="24" borderId="12" xfId="0" applyNumberFormat="1" applyFont="1" applyFill="1" applyBorder="1" applyAlignment="1">
      <alignment horizontal="right" vertical="center"/>
    </xf>
    <xf numFmtId="164" fontId="33" fillId="24" borderId="11" xfId="0" applyNumberFormat="1" applyFont="1" applyFill="1" applyBorder="1" applyAlignment="1">
      <alignment horizontal="right" vertical="center" wrapText="1"/>
    </xf>
    <xf numFmtId="164" fontId="33" fillId="24" borderId="12" xfId="0" applyNumberFormat="1" applyFont="1" applyFill="1" applyBorder="1" applyAlignment="1">
      <alignment horizontal="right" vertical="center" wrapText="1"/>
    </xf>
    <xf numFmtId="164" fontId="33" fillId="24" borderId="11" xfId="28" applyNumberFormat="1" applyFont="1" applyFill="1" applyBorder="1" applyAlignment="1">
      <alignment vertical="center"/>
    </xf>
    <xf numFmtId="164" fontId="33" fillId="24" borderId="12" xfId="28" applyNumberFormat="1" applyFont="1" applyFill="1" applyBorder="1" applyAlignment="1">
      <alignment vertical="center"/>
    </xf>
    <xf numFmtId="164" fontId="33" fillId="24" borderId="10" xfId="28" applyNumberFormat="1" applyFont="1" applyFill="1" applyBorder="1" applyAlignment="1">
      <alignment vertical="center"/>
    </xf>
    <xf numFmtId="164" fontId="33" fillId="24" borderId="12" xfId="0" applyNumberFormat="1" applyFont="1" applyFill="1" applyBorder="1" applyAlignment="1">
      <alignment vertical="center"/>
    </xf>
    <xf numFmtId="0" fontId="32" fillId="27" borderId="26" xfId="0" applyFont="1" applyFill="1" applyBorder="1"/>
    <xf numFmtId="0" fontId="32" fillId="27" borderId="14" xfId="0" applyFont="1" applyFill="1" applyBorder="1" applyAlignment="1">
      <alignment horizontal="center" vertical="center" wrapText="1"/>
    </xf>
    <xf numFmtId="0" fontId="32" fillId="27" borderId="15" xfId="0" applyFont="1" applyFill="1" applyBorder="1" applyAlignment="1">
      <alignment horizontal="center" vertical="center" wrapText="1"/>
    </xf>
    <xf numFmtId="0" fontId="32" fillId="27" borderId="16" xfId="0" applyFont="1" applyFill="1" applyBorder="1" applyAlignment="1">
      <alignment horizontal="center" vertical="center"/>
    </xf>
    <xf numFmtId="0" fontId="32" fillId="27" borderId="27" xfId="0" applyFont="1" applyFill="1" applyBorder="1" applyAlignment="1">
      <alignment horizontal="center" vertical="center"/>
    </xf>
    <xf numFmtId="0" fontId="6" fillId="27" borderId="31" xfId="0" applyFont="1" applyFill="1" applyBorder="1"/>
    <xf numFmtId="3" fontId="6" fillId="27" borderId="0" xfId="0" applyNumberFormat="1" applyFont="1" applyFill="1"/>
    <xf numFmtId="0" fontId="6" fillId="27" borderId="0" xfId="0" applyFont="1" applyFill="1"/>
    <xf numFmtId="0" fontId="6" fillId="27" borderId="30" xfId="0" applyFont="1" applyFill="1" applyBorder="1"/>
    <xf numFmtId="0" fontId="8" fillId="27" borderId="0" xfId="0" applyFont="1" applyFill="1" applyAlignment="1">
      <alignment vertical="top"/>
    </xf>
    <xf numFmtId="164" fontId="6" fillId="27" borderId="30" xfId="0" applyNumberFormat="1" applyFont="1" applyFill="1" applyBorder="1"/>
    <xf numFmtId="0" fontId="28" fillId="27" borderId="31" xfId="0" applyFont="1" applyFill="1" applyBorder="1"/>
    <xf numFmtId="0" fontId="6" fillId="27" borderId="33" xfId="0" applyFont="1" applyFill="1" applyBorder="1"/>
    <xf numFmtId="0" fontId="6" fillId="27" borderId="34" xfId="0" applyFont="1" applyFill="1" applyBorder="1"/>
    <xf numFmtId="0" fontId="6" fillId="27" borderId="35" xfId="0" applyFont="1" applyFill="1" applyBorder="1"/>
    <xf numFmtId="0" fontId="27" fillId="27" borderId="22" xfId="0" applyFont="1" applyFill="1" applyBorder="1" applyAlignment="1">
      <alignment vertical="center"/>
    </xf>
    <xf numFmtId="0" fontId="6" fillId="27" borderId="23" xfId="0" applyFont="1" applyFill="1" applyBorder="1"/>
    <xf numFmtId="0" fontId="6" fillId="27" borderId="24" xfId="0" applyFont="1" applyFill="1" applyBorder="1"/>
    <xf numFmtId="0" fontId="27" fillId="27" borderId="0" xfId="0" applyFont="1" applyFill="1" applyAlignment="1">
      <alignment vertical="center"/>
    </xf>
    <xf numFmtId="0" fontId="32" fillId="27" borderId="13" xfId="0" applyFont="1" applyFill="1" applyBorder="1"/>
    <xf numFmtId="164" fontId="32" fillId="27" borderId="17" xfId="28" applyNumberFormat="1" applyFont="1" applyFill="1" applyBorder="1" applyAlignment="1">
      <alignment vertical="center"/>
    </xf>
    <xf numFmtId="164" fontId="32" fillId="27" borderId="0" xfId="28" applyNumberFormat="1" applyFont="1" applyFill="1" applyBorder="1" applyAlignment="1">
      <alignment vertical="center"/>
    </xf>
    <xf numFmtId="164" fontId="32" fillId="27" borderId="18" xfId="0" applyNumberFormat="1" applyFont="1" applyFill="1" applyBorder="1" applyAlignment="1">
      <alignment horizontal="right" vertical="center"/>
    </xf>
    <xf numFmtId="164" fontId="32" fillId="27" borderId="0" xfId="0" applyNumberFormat="1" applyFont="1" applyFill="1" applyAlignment="1">
      <alignment vertical="center"/>
    </xf>
    <xf numFmtId="0" fontId="35" fillId="27" borderId="0" xfId="0" applyFont="1" applyFill="1" applyAlignment="1">
      <alignment horizontal="right"/>
    </xf>
    <xf numFmtId="3" fontId="35" fillId="27" borderId="0" xfId="0" applyNumberFormat="1" applyFont="1" applyFill="1"/>
    <xf numFmtId="0" fontId="35" fillId="27" borderId="0" xfId="0" applyFont="1" applyFill="1"/>
    <xf numFmtId="164" fontId="35" fillId="27" borderId="0" xfId="28" applyNumberFormat="1" applyFont="1" applyFill="1" applyBorder="1"/>
    <xf numFmtId="164" fontId="35" fillId="27" borderId="0" xfId="28" applyNumberFormat="1" applyFont="1" applyFill="1"/>
    <xf numFmtId="164" fontId="6" fillId="27" borderId="0" xfId="0" applyNumberFormat="1" applyFont="1" applyFill="1"/>
    <xf numFmtId="0" fontId="28" fillId="27" borderId="0" xfId="0" applyFont="1" applyFill="1"/>
    <xf numFmtId="164" fontId="33" fillId="27" borderId="18" xfId="0" applyNumberFormat="1" applyFont="1" applyFill="1" applyBorder="1" applyAlignment="1">
      <alignment horizontal="right" vertical="center"/>
    </xf>
    <xf numFmtId="164" fontId="33" fillId="27" borderId="18" xfId="0" applyNumberFormat="1" applyFont="1" applyFill="1" applyBorder="1" applyAlignment="1">
      <alignment vertical="center"/>
    </xf>
    <xf numFmtId="0" fontId="39" fillId="24" borderId="10" xfId="0" applyFont="1" applyFill="1" applyBorder="1" applyAlignment="1">
      <alignment vertical="center"/>
    </xf>
    <xf numFmtId="0" fontId="38" fillId="27" borderId="17" xfId="0" applyFont="1" applyFill="1" applyBorder="1" applyAlignment="1">
      <alignment vertical="center"/>
    </xf>
    <xf numFmtId="0" fontId="38" fillId="27" borderId="17" xfId="0" applyFont="1" applyFill="1" applyBorder="1" applyAlignment="1">
      <alignment horizontal="left" vertical="center" indent="2"/>
    </xf>
    <xf numFmtId="0" fontId="38" fillId="27" borderId="17" xfId="0" applyFont="1" applyFill="1" applyBorder="1" applyAlignment="1">
      <alignment horizontal="left" vertical="center" indent="4"/>
    </xf>
    <xf numFmtId="0" fontId="38" fillId="27" borderId="17" xfId="0" applyFont="1" applyFill="1" applyBorder="1" applyAlignment="1">
      <alignment horizontal="left" vertical="center"/>
    </xf>
    <xf numFmtId="0" fontId="39" fillId="24" borderId="20" xfId="0" applyFont="1" applyFill="1" applyBorder="1" applyAlignment="1">
      <alignment vertical="center"/>
    </xf>
    <xf numFmtId="0" fontId="39" fillId="24" borderId="28" xfId="0" applyFont="1" applyFill="1" applyBorder="1"/>
    <xf numFmtId="0" fontId="39" fillId="24" borderId="32" xfId="0" applyFont="1" applyFill="1" applyBorder="1"/>
    <xf numFmtId="0" fontId="38" fillId="27" borderId="31" xfId="0" applyFont="1" applyFill="1" applyBorder="1" applyAlignment="1">
      <alignment horizontal="left" vertical="center" indent="1"/>
    </xf>
    <xf numFmtId="164" fontId="33" fillId="24" borderId="11" xfId="28" applyNumberFormat="1" applyFont="1" applyFill="1" applyBorder="1" applyAlignment="1">
      <alignment horizontal="right" vertical="center" wrapText="1"/>
    </xf>
    <xf numFmtId="164" fontId="33" fillId="24" borderId="29" xfId="0" applyNumberFormat="1" applyFont="1" applyFill="1" applyBorder="1" applyAlignment="1">
      <alignment horizontal="right" vertical="center"/>
    </xf>
    <xf numFmtId="164" fontId="32" fillId="27" borderId="21" xfId="28" applyNumberFormat="1" applyFont="1" applyFill="1" applyBorder="1" applyAlignment="1">
      <alignment vertical="center"/>
    </xf>
    <xf numFmtId="164" fontId="32" fillId="27" borderId="30" xfId="0" applyNumberFormat="1" applyFont="1" applyFill="1" applyBorder="1" applyAlignment="1">
      <alignment horizontal="right" vertical="center"/>
    </xf>
    <xf numFmtId="164" fontId="33" fillId="24" borderId="29" xfId="28" applyNumberFormat="1" applyFont="1" applyFill="1" applyBorder="1" applyAlignment="1">
      <alignment vertical="center"/>
    </xf>
    <xf numFmtId="164" fontId="32" fillId="27" borderId="13" xfId="28" applyNumberFormat="1" applyFont="1" applyFill="1" applyBorder="1" applyAlignment="1">
      <alignment vertical="center"/>
    </xf>
    <xf numFmtId="0" fontId="30" fillId="26" borderId="25" xfId="0" applyFont="1" applyFill="1" applyBorder="1" applyAlignment="1">
      <alignment horizontal="left" vertical="center"/>
    </xf>
    <xf numFmtId="0" fontId="40" fillId="24" borderId="28" xfId="0" applyFont="1" applyFill="1" applyBorder="1" applyAlignment="1">
      <alignment vertical="center"/>
    </xf>
    <xf numFmtId="164" fontId="34" fillId="24" borderId="11" xfId="0" applyNumberFormat="1" applyFont="1" applyFill="1" applyBorder="1" applyAlignment="1">
      <alignment vertical="center"/>
    </xf>
    <xf numFmtId="164" fontId="34" fillId="24" borderId="29" xfId="0" applyNumberFormat="1" applyFont="1" applyFill="1" applyBorder="1" applyAlignment="1">
      <alignment horizontal="right" vertical="center"/>
    </xf>
    <xf numFmtId="0" fontId="35" fillId="27" borderId="0" xfId="0" applyFont="1" applyFill="1" applyAlignment="1">
      <alignment horizontal="right" wrapText="1"/>
    </xf>
    <xf numFmtId="0" fontId="41" fillId="28" borderId="0" xfId="0" applyFont="1" applyFill="1" applyAlignment="1">
      <alignment vertical="center"/>
    </xf>
    <xf numFmtId="0" fontId="38" fillId="0" borderId="0" xfId="0" applyFont="1"/>
    <xf numFmtId="0" fontId="29" fillId="0" borderId="0" xfId="0" applyFont="1"/>
    <xf numFmtId="164" fontId="35" fillId="0" borderId="0" xfId="28" applyNumberFormat="1" applyFont="1" applyFill="1" applyBorder="1"/>
    <xf numFmtId="3" fontId="35" fillId="0" borderId="0" xfId="0" applyNumberFormat="1" applyFont="1"/>
    <xf numFmtId="0" fontId="35" fillId="0" borderId="0" xfId="0" applyFont="1"/>
    <xf numFmtId="164" fontId="35" fillId="0" borderId="0" xfId="28" applyNumberFormat="1" applyFont="1" applyFill="1"/>
    <xf numFmtId="0" fontId="42" fillId="27" borderId="0" xfId="0" applyFont="1" applyFill="1" applyAlignment="1">
      <alignment vertical="center"/>
    </xf>
    <xf numFmtId="0" fontId="37" fillId="25" borderId="25" xfId="0" applyFont="1" applyFill="1" applyBorder="1" applyAlignment="1">
      <alignment horizontal="center" vertical="center" wrapText="1"/>
    </xf>
    <xf numFmtId="0" fontId="37" fillId="25" borderId="36" xfId="0" applyFont="1" applyFill="1" applyBorder="1" applyAlignment="1">
      <alignment horizontal="center" vertical="center"/>
    </xf>
    <xf numFmtId="0" fontId="37" fillId="25" borderId="38" xfId="0" applyFont="1" applyFill="1" applyBorder="1" applyAlignment="1">
      <alignment horizontal="center" vertical="center"/>
    </xf>
    <xf numFmtId="0" fontId="37" fillId="25" borderId="25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center" vertical="center" wrapText="1"/>
    </xf>
    <xf numFmtId="0" fontId="31" fillId="26" borderId="36" xfId="0" applyFont="1" applyFill="1" applyBorder="1" applyAlignment="1">
      <alignment horizontal="center" vertical="center" wrapText="1"/>
    </xf>
    <xf numFmtId="0" fontId="31" fillId="26" borderId="37" xfId="0" applyFont="1" applyFill="1" applyBorder="1" applyAlignment="1">
      <alignment horizontal="center" vertical="center" wrapText="1"/>
    </xf>
    <xf numFmtId="0" fontId="31" fillId="26" borderId="38" xfId="0" applyFont="1" applyFill="1" applyBorder="1" applyAlignment="1">
      <alignment horizontal="center" vertical="center" wrapText="1"/>
    </xf>
    <xf numFmtId="164" fontId="35" fillId="0" borderId="0" xfId="29" applyNumberFormat="1" applyFont="1" applyFill="1" applyBorder="1"/>
  </cellXfs>
  <cellStyles count="92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2" xfId="29" xr:uid="{00000000-0005-0000-0000-00001C000000}"/>
    <cellStyle name="Comma 2 2" xfId="30" xr:uid="{00000000-0005-0000-0000-00001D000000}"/>
    <cellStyle name="Comma 2 2 2" xfId="62" xr:uid="{44A931CF-1B45-49DF-A9BF-58BD42EC5B86}"/>
    <cellStyle name="Comma 2 2 2 2" xfId="68" xr:uid="{330A5BA1-246D-4EF7-B205-CC71399E2D44}"/>
    <cellStyle name="Comma 2 2 2 2 2" xfId="79" xr:uid="{BD9C80BD-E143-4798-8F39-5EB03A7BF8B8}"/>
    <cellStyle name="Comma 2 2 2 2 3" xfId="90" xr:uid="{24831982-2ED6-43F4-B8A2-AAA1819FFCB1}"/>
    <cellStyle name="Comma 2 2 2 3" xfId="73" xr:uid="{75BE5275-8D5D-4686-86CD-23D189CE3BB2}"/>
    <cellStyle name="Comma 2 2 2 4" xfId="84" xr:uid="{D8C3CE22-71CC-4821-836A-047780F7F144}"/>
    <cellStyle name="Comma 2 2 3" xfId="70" xr:uid="{44D68E24-EFB7-4736-A175-C0A812294665}"/>
    <cellStyle name="Comma 2 2 4" xfId="81" xr:uid="{EECAD40D-33FC-4F4A-B226-899938801AAD}"/>
    <cellStyle name="Comma 3" xfId="31" xr:uid="{00000000-0005-0000-0000-00001E000000}"/>
    <cellStyle name="Comma 4" xfId="32" xr:uid="{00000000-0005-0000-0000-00001F000000}"/>
    <cellStyle name="Comma 4 2" xfId="33" xr:uid="{00000000-0005-0000-0000-000020000000}"/>
    <cellStyle name="Comma 4 3" xfId="34" xr:uid="{00000000-0005-0000-0000-000021000000}"/>
    <cellStyle name="Comma 5" xfId="35" xr:uid="{00000000-0005-0000-0000-000022000000}"/>
    <cellStyle name="Comma 5 2" xfId="63" xr:uid="{63D14963-273B-4CCB-B3C0-C8BC06E3F223}"/>
    <cellStyle name="Comma 5 2 2" xfId="74" xr:uid="{ACDBD8B3-593E-49AC-96F1-CD07E7F91C0E}"/>
    <cellStyle name="Comma 5 2 3" xfId="85" xr:uid="{B01E62BB-923D-4195-900E-09B888577506}"/>
    <cellStyle name="Comma 5 3" xfId="71" xr:uid="{453A33F7-0599-443A-9625-D186DFCADC3D}"/>
    <cellStyle name="Comma 5 4" xfId="82" xr:uid="{3BBAF2E3-1F8F-415F-9C5B-BE91FC112B94}"/>
    <cellStyle name="Comma 6" xfId="36" xr:uid="{00000000-0005-0000-0000-000023000000}"/>
    <cellStyle name="Comma 7" xfId="58" xr:uid="{00000000-0005-0000-0000-000024000000}"/>
    <cellStyle name="Comma 7 2" xfId="61" xr:uid="{00000000-0005-0000-0000-000025000000}"/>
    <cellStyle name="Currency 2" xfId="37" xr:uid="{00000000-0005-0000-0000-000026000000}"/>
    <cellStyle name="Explanatory Text 2" xfId="38" xr:uid="{00000000-0005-0000-0000-000027000000}"/>
    <cellStyle name="Good 2" xfId="39" xr:uid="{00000000-0005-0000-0000-000028000000}"/>
    <cellStyle name="Heading 1 2" xfId="40" xr:uid="{00000000-0005-0000-0000-000029000000}"/>
    <cellStyle name="Heading 2 2" xfId="41" xr:uid="{00000000-0005-0000-0000-00002A000000}"/>
    <cellStyle name="Heading 3 2" xfId="42" xr:uid="{00000000-0005-0000-0000-00002B000000}"/>
    <cellStyle name="Heading 4 2" xfId="43" xr:uid="{00000000-0005-0000-0000-00002C000000}"/>
    <cellStyle name="Input 2" xfId="44" xr:uid="{00000000-0005-0000-0000-00002D000000}"/>
    <cellStyle name="Linked Cell 2" xfId="45" xr:uid="{00000000-0005-0000-0000-00002E000000}"/>
    <cellStyle name="Neutral 2" xfId="46" xr:uid="{00000000-0005-0000-0000-00002F000000}"/>
    <cellStyle name="Normal" xfId="0" builtinId="0"/>
    <cellStyle name="Normal 2" xfId="47" xr:uid="{00000000-0005-0000-0000-000031000000}"/>
    <cellStyle name="Normal 2 2" xfId="48" xr:uid="{00000000-0005-0000-0000-000032000000}"/>
    <cellStyle name="Normal 2 2 2" xfId="64" xr:uid="{C4D0C16E-4736-44BF-AF1D-4643D68C54EF}"/>
    <cellStyle name="Normal 2 2 2 2" xfId="69" xr:uid="{6713667B-E4E4-4F2D-96FB-8BCF077A2FC7}"/>
    <cellStyle name="Normal 2 2 2 2 2" xfId="80" xr:uid="{CD9FF186-CF1B-4490-B5F0-2E98F145623B}"/>
    <cellStyle name="Normal 2 2 2 2 3" xfId="91" xr:uid="{00B9568F-173F-4AF8-951B-12CC44D9DA7E}"/>
    <cellStyle name="Normal 2 2 2 3" xfId="75" xr:uid="{B97D1C1F-92C5-4E90-A90E-5ACA04EE9D3C}"/>
    <cellStyle name="Normal 2 2 2 4" xfId="86" xr:uid="{57CC288A-EBE1-4238-9837-ADA327358D83}"/>
    <cellStyle name="Normal 2 2 3" xfId="72" xr:uid="{0BB5B125-4B9E-4D94-AEBB-D5BA4FF45A30}"/>
    <cellStyle name="Normal 2 2 4" xfId="83" xr:uid="{4FA8BD39-473F-4446-83DA-744D9EC886A6}"/>
    <cellStyle name="Normal 3" xfId="49" xr:uid="{00000000-0005-0000-0000-000033000000}"/>
    <cellStyle name="Normal 3 2 2" xfId="65" xr:uid="{6DE230B8-45B9-4C41-8533-23F297FADD69}"/>
    <cellStyle name="Normal 3 2 2 2" xfId="76" xr:uid="{900C3140-E120-4344-BDD2-0D13365D63E5}"/>
    <cellStyle name="Normal 3 2 2 3" xfId="87" xr:uid="{1FB5C380-0CBD-46DF-97CC-8A06CE867719}"/>
    <cellStyle name="Normal 4" xfId="56" xr:uid="{00000000-0005-0000-0000-000034000000}"/>
    <cellStyle name="Normal 4 2" xfId="59" xr:uid="{00000000-0005-0000-0000-000035000000}"/>
    <cellStyle name="Note 2" xfId="50" xr:uid="{00000000-0005-0000-0000-000036000000}"/>
    <cellStyle name="Output 2" xfId="51" xr:uid="{00000000-0005-0000-0000-000037000000}"/>
    <cellStyle name="Percent 2" xfId="52" xr:uid="{00000000-0005-0000-0000-000038000000}"/>
    <cellStyle name="Percent 2 2" xfId="66" xr:uid="{5491571C-A054-4403-A2C0-36A84C58504C}"/>
    <cellStyle name="Percent 2 2 2" xfId="77" xr:uid="{DE8E5361-7B4A-4F26-8EEF-3F5EC1D706D7}"/>
    <cellStyle name="Percent 2 2 2 2" xfId="67" xr:uid="{411D5CDF-8322-495F-B765-6878CE1034B6}"/>
    <cellStyle name="Percent 2 2 2 2 2" xfId="78" xr:uid="{901C5455-96F1-4C7B-BC29-5D31AD65D6C0}"/>
    <cellStyle name="Percent 2 2 2 2 3" xfId="89" xr:uid="{B8C110EA-BA47-4FCF-AB8B-810D24E39B0D}"/>
    <cellStyle name="Percent 2 2 3" xfId="88" xr:uid="{0A44CEB8-AE4E-45A1-9127-4E5823F47C08}"/>
    <cellStyle name="Percent 3" xfId="57" xr:uid="{00000000-0005-0000-0000-000039000000}"/>
    <cellStyle name="Percent 3 2" xfId="60" xr:uid="{00000000-0005-0000-0000-00003A000000}"/>
    <cellStyle name="Title 2" xfId="53" xr:uid="{00000000-0005-0000-0000-00003B000000}"/>
    <cellStyle name="Total 2" xfId="54" xr:uid="{00000000-0005-0000-0000-00003C000000}"/>
    <cellStyle name="Warning Text 2" xfId="55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283845</xdr:colOff>
      <xdr:row>18</xdr:row>
      <xdr:rowOff>66675</xdr:rowOff>
    </xdr:from>
    <xdr:to>
      <xdr:col>13</xdr:col>
      <xdr:colOff>415295</xdr:colOff>
      <xdr:row>25</xdr:row>
      <xdr:rowOff>74329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0" y="4371975"/>
          <a:ext cx="10820400" cy="1133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2021; excludes student and other temporary employees and those on leavewithout pay. 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assistants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endParaRPr lang="en-US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52917</xdr:colOff>
      <xdr:row>17</xdr:row>
      <xdr:rowOff>74081</xdr:rowOff>
    </xdr:from>
    <xdr:to>
      <xdr:col>15</xdr:col>
      <xdr:colOff>564304</xdr:colOff>
      <xdr:row>20</xdr:row>
      <xdr:rowOff>162981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917" y="5873748"/>
          <a:ext cx="12618720" cy="9144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2024; excludes student and other temporary employees and those on leavewithout pay.  </a:t>
          </a:r>
        </a:p>
        <a:p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assistants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53506</xdr:colOff>
      <xdr:row>19</xdr:row>
      <xdr:rowOff>71596</xdr:rowOff>
    </xdr:from>
    <xdr:to>
      <xdr:col>21</xdr:col>
      <xdr:colOff>52917</xdr:colOff>
      <xdr:row>22</xdr:row>
      <xdr:rowOff>160496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3506" y="5320929"/>
          <a:ext cx="13948244" cy="9144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2025; excludes student and other temporary employees and those on leavewithout pay.  </a:t>
          </a:r>
        </a:p>
        <a:p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assistants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identified by Employee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Service and typically hold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zoomScaleSheetLayoutView="100" workbookViewId="0">
      <selection activeCell="B27" sqref="B27"/>
    </sheetView>
  </sheetViews>
  <sheetFormatPr defaultColWidth="9.140625" defaultRowHeight="12.75" x14ac:dyDescent="0.2"/>
  <cols>
    <col min="1" max="1" width="50.85546875" style="1" customWidth="1"/>
    <col min="2" max="3" width="9.140625" style="1"/>
    <col min="4" max="4" width="10.28515625" style="1" customWidth="1"/>
    <col min="5" max="13" width="9.140625" style="1"/>
    <col min="14" max="16" width="10.85546875" style="1" customWidth="1"/>
    <col min="17" max="16384" width="9.140625" style="1"/>
  </cols>
  <sheetData>
    <row r="1" spans="1:16" ht="28.5" customHeight="1" x14ac:dyDescent="0.2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ht="33.75" customHeight="1" thickBot="1" x14ac:dyDescent="0.25">
      <c r="A2" s="65"/>
      <c r="B2" s="82" t="s">
        <v>0</v>
      </c>
      <c r="C2" s="83"/>
      <c r="D2" s="84"/>
      <c r="E2" s="82" t="s">
        <v>1</v>
      </c>
      <c r="F2" s="83"/>
      <c r="G2" s="84"/>
      <c r="H2" s="82" t="s">
        <v>2</v>
      </c>
      <c r="I2" s="83"/>
      <c r="J2" s="84"/>
      <c r="K2" s="82" t="s">
        <v>3</v>
      </c>
      <c r="L2" s="83"/>
      <c r="M2" s="84"/>
      <c r="N2" s="82" t="s">
        <v>4</v>
      </c>
      <c r="O2" s="83"/>
      <c r="P2" s="85"/>
    </row>
    <row r="3" spans="1:16" ht="31.5" customHeight="1" x14ac:dyDescent="0.2">
      <c r="A3" s="17"/>
      <c r="B3" s="18" t="s">
        <v>24</v>
      </c>
      <c r="C3" s="19" t="s">
        <v>23</v>
      </c>
      <c r="D3" s="20" t="s">
        <v>5</v>
      </c>
      <c r="E3" s="18" t="s">
        <v>24</v>
      </c>
      <c r="F3" s="19" t="s">
        <v>23</v>
      </c>
      <c r="G3" s="20" t="s">
        <v>5</v>
      </c>
      <c r="H3" s="18" t="s">
        <v>24</v>
      </c>
      <c r="I3" s="19" t="s">
        <v>23</v>
      </c>
      <c r="J3" s="20" t="s">
        <v>5</v>
      </c>
      <c r="K3" s="18" t="s">
        <v>24</v>
      </c>
      <c r="L3" s="19" t="s">
        <v>23</v>
      </c>
      <c r="M3" s="20" t="s">
        <v>5</v>
      </c>
      <c r="N3" s="18" t="s">
        <v>24</v>
      </c>
      <c r="O3" s="19" t="s">
        <v>23</v>
      </c>
      <c r="P3" s="21" t="s">
        <v>5</v>
      </c>
    </row>
    <row r="4" spans="1:16" ht="21" customHeight="1" x14ac:dyDescent="0.25">
      <c r="A4" s="56" t="s">
        <v>6</v>
      </c>
      <c r="B4" s="8">
        <f>B5+B13</f>
        <v>2584</v>
      </c>
      <c r="C4" s="9">
        <f>C5+C13</f>
        <v>911</v>
      </c>
      <c r="D4" s="10">
        <f>SUM(B4:C4)</f>
        <v>3495</v>
      </c>
      <c r="E4" s="59">
        <f>E5+E13</f>
        <v>503</v>
      </c>
      <c r="F4" s="9">
        <f>F5+F13</f>
        <v>217</v>
      </c>
      <c r="G4" s="10">
        <f>SUM(E4:F4)</f>
        <v>720</v>
      </c>
      <c r="H4" s="59">
        <f>H5+H13</f>
        <v>6709</v>
      </c>
      <c r="I4" s="9">
        <f>I5+I13</f>
        <v>1112</v>
      </c>
      <c r="J4" s="10">
        <f>SUM(H4:I4)</f>
        <v>7821</v>
      </c>
      <c r="K4" s="11">
        <f>K5+K13</f>
        <v>0</v>
      </c>
      <c r="L4" s="9">
        <f>L5+L13</f>
        <v>0</v>
      </c>
      <c r="M4" s="10">
        <f>SUM(K4:L4)</f>
        <v>0</v>
      </c>
      <c r="N4" s="11">
        <f>B4+E4+H4+K4</f>
        <v>9796</v>
      </c>
      <c r="O4" s="11">
        <f>C4+F4+I4+L4</f>
        <v>2240</v>
      </c>
      <c r="P4" s="60">
        <f>SUM(N4:O4)</f>
        <v>12036</v>
      </c>
    </row>
    <row r="5" spans="1:16" ht="21" customHeight="1" x14ac:dyDescent="0.2">
      <c r="A5" s="51" t="s">
        <v>7</v>
      </c>
      <c r="B5" s="37">
        <f>B6+B10</f>
        <v>1753</v>
      </c>
      <c r="C5" s="38">
        <f>C6+C10</f>
        <v>709</v>
      </c>
      <c r="D5" s="39">
        <f>SUM(B5:C5)</f>
        <v>2462</v>
      </c>
      <c r="E5" s="38">
        <f>E6+E10</f>
        <v>473</v>
      </c>
      <c r="F5" s="38">
        <f>F6+F10</f>
        <v>33</v>
      </c>
      <c r="G5" s="39">
        <f>SUM(E5:F5)</f>
        <v>506</v>
      </c>
      <c r="H5" s="37">
        <f>H6+H10</f>
        <v>5461</v>
      </c>
      <c r="I5" s="38">
        <f>I6+I10</f>
        <v>1079</v>
      </c>
      <c r="J5" s="39">
        <f>SUM(H5:I5)</f>
        <v>6540</v>
      </c>
      <c r="K5" s="38">
        <f>K6+K10</f>
        <v>0</v>
      </c>
      <c r="L5" s="38">
        <f>L6+L10</f>
        <v>0</v>
      </c>
      <c r="M5" s="39">
        <f>SUM(K5:L5)</f>
        <v>0</v>
      </c>
      <c r="N5" s="61">
        <f>B5+E5+H5+K5</f>
        <v>7687</v>
      </c>
      <c r="O5" s="40">
        <f>C5+F5+I5+L5</f>
        <v>1821</v>
      </c>
      <c r="P5" s="62">
        <f>SUM(N5:O5)</f>
        <v>9508</v>
      </c>
    </row>
    <row r="6" spans="1:16" ht="21" customHeight="1" x14ac:dyDescent="0.2">
      <c r="A6" s="52" t="s">
        <v>8</v>
      </c>
      <c r="B6" s="37">
        <f>SUM(B7:B9)</f>
        <v>1171</v>
      </c>
      <c r="C6" s="38">
        <f>SUM(C7:C9)</f>
        <v>2</v>
      </c>
      <c r="D6" s="39">
        <f t="shared" ref="D6:D13" si="0">SUM(B6:C6)</f>
        <v>1173</v>
      </c>
      <c r="E6" s="38">
        <f>SUM(E7:E9)</f>
        <v>276</v>
      </c>
      <c r="F6" s="38">
        <f>SUM(F7:F9)</f>
        <v>10</v>
      </c>
      <c r="G6" s="39">
        <f t="shared" ref="G6:G13" si="1">SUM(E6:F6)</f>
        <v>286</v>
      </c>
      <c r="H6" s="37">
        <f>SUM(H7:H9)</f>
        <v>3196</v>
      </c>
      <c r="I6" s="38">
        <f>SUM(I7:I9)</f>
        <v>32</v>
      </c>
      <c r="J6" s="39">
        <f t="shared" ref="J6:J13" si="2">SUM(H6:I6)</f>
        <v>3228</v>
      </c>
      <c r="K6" s="38">
        <f>SUM(K7:K9)</f>
        <v>0</v>
      </c>
      <c r="L6" s="38">
        <f>SUM(L7:L9)</f>
        <v>0</v>
      </c>
      <c r="M6" s="39">
        <f t="shared" ref="M6:M13" si="3">SUM(K6:L6)</f>
        <v>0</v>
      </c>
      <c r="N6" s="37">
        <f t="shared" ref="N6:N13" si="4">B6+E6+H6+K6</f>
        <v>4643</v>
      </c>
      <c r="O6" s="40">
        <f t="shared" ref="O6:O13" si="5">C6+F6+I6+L6</f>
        <v>44</v>
      </c>
      <c r="P6" s="62">
        <f t="shared" ref="P6:P13" si="6">SUM(N6:O6)</f>
        <v>4687</v>
      </c>
    </row>
    <row r="7" spans="1:16" ht="21" customHeight="1" x14ac:dyDescent="0.2">
      <c r="A7" s="53" t="s">
        <v>9</v>
      </c>
      <c r="B7" s="37">
        <f>'Fall 2025 Split'!B7</f>
        <v>510</v>
      </c>
      <c r="C7" s="38">
        <f>'Fall 2025 Split'!C7</f>
        <v>2</v>
      </c>
      <c r="D7" s="39">
        <f t="shared" si="0"/>
        <v>512</v>
      </c>
      <c r="E7" s="37">
        <f>'Fall 2025 Split'!E7</f>
        <v>90</v>
      </c>
      <c r="F7" s="38">
        <f>'Fall 2025 Split'!F7</f>
        <v>3</v>
      </c>
      <c r="G7" s="39">
        <f t="shared" si="1"/>
        <v>93</v>
      </c>
      <c r="H7" s="38">
        <f>'Fall 2025 Split'!N7</f>
        <v>830</v>
      </c>
      <c r="I7" s="38">
        <f>'Fall 2025 Split'!O7</f>
        <v>4</v>
      </c>
      <c r="J7" s="39">
        <f t="shared" si="2"/>
        <v>834</v>
      </c>
      <c r="K7" s="38">
        <f>'Fall 2025 Split'!Q7</f>
        <v>0</v>
      </c>
      <c r="L7" s="38">
        <f>'Fall 2025 Split'!R7</f>
        <v>0</v>
      </c>
      <c r="M7" s="39">
        <f t="shared" si="3"/>
        <v>0</v>
      </c>
      <c r="N7" s="37">
        <f t="shared" si="4"/>
        <v>1430</v>
      </c>
      <c r="O7" s="40">
        <f t="shared" si="5"/>
        <v>9</v>
      </c>
      <c r="P7" s="62">
        <f t="shared" si="6"/>
        <v>1439</v>
      </c>
    </row>
    <row r="8" spans="1:16" ht="21" customHeight="1" x14ac:dyDescent="0.2">
      <c r="A8" s="53" t="s">
        <v>10</v>
      </c>
      <c r="B8" s="37">
        <f>'Fall 2025 Split'!B8</f>
        <v>385</v>
      </c>
      <c r="C8" s="38">
        <f>'Fall 2025 Split'!C8</f>
        <v>0</v>
      </c>
      <c r="D8" s="39">
        <f t="shared" si="0"/>
        <v>385</v>
      </c>
      <c r="E8" s="37">
        <f>'Fall 2025 Split'!E8</f>
        <v>90</v>
      </c>
      <c r="F8" s="38">
        <f>'Fall 2025 Split'!F8</f>
        <v>7</v>
      </c>
      <c r="G8" s="39">
        <f t="shared" si="1"/>
        <v>97</v>
      </c>
      <c r="H8" s="38">
        <f>'Fall 2025 Split'!N8</f>
        <v>987</v>
      </c>
      <c r="I8" s="38">
        <f>'Fall 2025 Split'!O8</f>
        <v>16</v>
      </c>
      <c r="J8" s="39">
        <f t="shared" si="2"/>
        <v>1003</v>
      </c>
      <c r="K8" s="38">
        <f>'Fall 2025 Split'!Q8</f>
        <v>0</v>
      </c>
      <c r="L8" s="38">
        <f>'Fall 2025 Split'!R8</f>
        <v>0</v>
      </c>
      <c r="M8" s="39">
        <f t="shared" si="3"/>
        <v>0</v>
      </c>
      <c r="N8" s="37">
        <f t="shared" si="4"/>
        <v>1462</v>
      </c>
      <c r="O8" s="40">
        <f t="shared" si="5"/>
        <v>23</v>
      </c>
      <c r="P8" s="62">
        <f t="shared" si="6"/>
        <v>1485</v>
      </c>
    </row>
    <row r="9" spans="1:16" ht="21" customHeight="1" x14ac:dyDescent="0.2">
      <c r="A9" s="53" t="s">
        <v>11</v>
      </c>
      <c r="B9" s="37">
        <f>'Fall 2025 Split'!B9</f>
        <v>276</v>
      </c>
      <c r="C9" s="38">
        <f>'Fall 2025 Split'!C9</f>
        <v>0</v>
      </c>
      <c r="D9" s="39">
        <f t="shared" si="0"/>
        <v>276</v>
      </c>
      <c r="E9" s="37">
        <f>'Fall 2025 Split'!E9</f>
        <v>96</v>
      </c>
      <c r="F9" s="38">
        <f>'Fall 2025 Split'!F9</f>
        <v>0</v>
      </c>
      <c r="G9" s="39">
        <f t="shared" si="1"/>
        <v>96</v>
      </c>
      <c r="H9" s="38">
        <f>'Fall 2025 Split'!N9</f>
        <v>1379</v>
      </c>
      <c r="I9" s="38">
        <f>'Fall 2025 Split'!O9</f>
        <v>12</v>
      </c>
      <c r="J9" s="39">
        <f t="shared" si="2"/>
        <v>1391</v>
      </c>
      <c r="K9" s="38">
        <f>'Fall 2025 Split'!Q9</f>
        <v>0</v>
      </c>
      <c r="L9" s="38">
        <f>'Fall 2025 Split'!R9</f>
        <v>0</v>
      </c>
      <c r="M9" s="39">
        <f t="shared" si="3"/>
        <v>0</v>
      </c>
      <c r="N9" s="37">
        <f t="shared" si="4"/>
        <v>1751</v>
      </c>
      <c r="O9" s="40">
        <f t="shared" si="5"/>
        <v>12</v>
      </c>
      <c r="P9" s="62">
        <f t="shared" si="6"/>
        <v>1763</v>
      </c>
    </row>
    <row r="10" spans="1:16" ht="21" customHeight="1" x14ac:dyDescent="0.2">
      <c r="A10" s="52" t="s">
        <v>12</v>
      </c>
      <c r="B10" s="37">
        <f>SUM(B11:B12)</f>
        <v>582</v>
      </c>
      <c r="C10" s="38">
        <f>SUM(C11:C12)</f>
        <v>707</v>
      </c>
      <c r="D10" s="39">
        <f t="shared" si="0"/>
        <v>1289</v>
      </c>
      <c r="E10" s="38">
        <f>SUM(E11:E12)</f>
        <v>197</v>
      </c>
      <c r="F10" s="38">
        <f>SUM(F11:F12)</f>
        <v>23</v>
      </c>
      <c r="G10" s="39">
        <f t="shared" si="1"/>
        <v>220</v>
      </c>
      <c r="H10" s="37">
        <f>SUM(H11:H12)</f>
        <v>2265</v>
      </c>
      <c r="I10" s="38">
        <f>SUM(I11:I12)</f>
        <v>1047</v>
      </c>
      <c r="J10" s="39">
        <f t="shared" si="2"/>
        <v>3312</v>
      </c>
      <c r="K10" s="38">
        <f>SUM(K11:K12)</f>
        <v>0</v>
      </c>
      <c r="L10" s="38">
        <f>SUM(L11:L12)</f>
        <v>0</v>
      </c>
      <c r="M10" s="39">
        <f t="shared" si="3"/>
        <v>0</v>
      </c>
      <c r="N10" s="37">
        <f t="shared" si="4"/>
        <v>3044</v>
      </c>
      <c r="O10" s="40">
        <f t="shared" si="5"/>
        <v>1777</v>
      </c>
      <c r="P10" s="62">
        <f t="shared" si="6"/>
        <v>4821</v>
      </c>
    </row>
    <row r="11" spans="1:16" ht="21" customHeight="1" x14ac:dyDescent="0.2">
      <c r="A11" s="53" t="s">
        <v>13</v>
      </c>
      <c r="B11" s="37">
        <f>'Fall 2025 Split'!B11</f>
        <v>582</v>
      </c>
      <c r="C11" s="38">
        <f>'Fall 2025 Split'!C11</f>
        <v>1</v>
      </c>
      <c r="D11" s="39">
        <f t="shared" si="0"/>
        <v>583</v>
      </c>
      <c r="E11" s="37">
        <f>'Fall 2025 Split'!E11</f>
        <v>197</v>
      </c>
      <c r="F11" s="38">
        <f>'Fall 2025 Split'!F11</f>
        <v>23</v>
      </c>
      <c r="G11" s="39">
        <f t="shared" si="1"/>
        <v>220</v>
      </c>
      <c r="H11" s="38">
        <f>'Fall 2025 Split'!N11</f>
        <v>2036</v>
      </c>
      <c r="I11" s="38">
        <f>'Fall 2025 Split'!O11</f>
        <v>10</v>
      </c>
      <c r="J11" s="39">
        <f t="shared" si="2"/>
        <v>2046</v>
      </c>
      <c r="K11" s="38">
        <f>'Fall 2025 Split'!Q11</f>
        <v>0</v>
      </c>
      <c r="L11" s="38">
        <f>'Fall 2025 Split'!R11</f>
        <v>0</v>
      </c>
      <c r="M11" s="39">
        <f t="shared" si="3"/>
        <v>0</v>
      </c>
      <c r="N11" s="37">
        <f t="shared" si="4"/>
        <v>2815</v>
      </c>
      <c r="O11" s="40">
        <f t="shared" si="5"/>
        <v>34</v>
      </c>
      <c r="P11" s="62">
        <f t="shared" si="6"/>
        <v>2849</v>
      </c>
    </row>
    <row r="12" spans="1:16" ht="21" customHeight="1" x14ac:dyDescent="0.2">
      <c r="A12" s="53" t="s">
        <v>14</v>
      </c>
      <c r="B12" s="37" t="str">
        <f>'Fall 2025 Split'!B12</f>
        <v xml:space="preserve">          -  </v>
      </c>
      <c r="C12" s="38">
        <f>'Fall 2025 Split'!C12</f>
        <v>706</v>
      </c>
      <c r="D12" s="39">
        <f t="shared" si="0"/>
        <v>706</v>
      </c>
      <c r="E12" s="37">
        <f>'Fall 2025 Split'!E12</f>
        <v>0</v>
      </c>
      <c r="F12" s="38">
        <f>'Fall 2025 Split'!F12</f>
        <v>0</v>
      </c>
      <c r="G12" s="39">
        <f t="shared" si="1"/>
        <v>0</v>
      </c>
      <c r="H12" s="38">
        <f>'Fall 2025 Split'!N12</f>
        <v>229</v>
      </c>
      <c r="I12" s="38">
        <f>'Fall 2025 Split'!O12</f>
        <v>1037</v>
      </c>
      <c r="J12" s="39">
        <f t="shared" si="2"/>
        <v>1266</v>
      </c>
      <c r="K12" s="38">
        <f>'Fall 2025 Split'!Q12</f>
        <v>0</v>
      </c>
      <c r="L12" s="38">
        <f>'Fall 2025 Split'!R12</f>
        <v>0</v>
      </c>
      <c r="M12" s="39">
        <f t="shared" si="3"/>
        <v>0</v>
      </c>
      <c r="N12" s="37" t="e">
        <f t="shared" si="4"/>
        <v>#VALUE!</v>
      </c>
      <c r="O12" s="40">
        <f t="shared" si="5"/>
        <v>1743</v>
      </c>
      <c r="P12" s="62" t="e">
        <f t="shared" si="6"/>
        <v>#VALUE!</v>
      </c>
    </row>
    <row r="13" spans="1:16" ht="21" customHeight="1" x14ac:dyDescent="0.2">
      <c r="A13" s="54" t="s">
        <v>21</v>
      </c>
      <c r="B13" s="37">
        <f>'Fall 2025 Split'!B13</f>
        <v>831</v>
      </c>
      <c r="C13" s="38">
        <f>'Fall 2025 Split'!C13</f>
        <v>202</v>
      </c>
      <c r="D13" s="39">
        <f t="shared" si="0"/>
        <v>1033</v>
      </c>
      <c r="E13" s="37">
        <f>'Fall 2025 Split'!E13</f>
        <v>30</v>
      </c>
      <c r="F13" s="38">
        <f>'Fall 2025 Split'!F13</f>
        <v>184</v>
      </c>
      <c r="G13" s="39">
        <f t="shared" si="1"/>
        <v>214</v>
      </c>
      <c r="H13" s="38">
        <f>'Fall 2025 Split'!N13</f>
        <v>1248</v>
      </c>
      <c r="I13" s="38">
        <f>'Fall 2025 Split'!O13</f>
        <v>33</v>
      </c>
      <c r="J13" s="39">
        <f t="shared" si="2"/>
        <v>1281</v>
      </c>
      <c r="K13" s="38">
        <f>'Fall 2025 Split'!Q13</f>
        <v>0</v>
      </c>
      <c r="L13" s="38">
        <f>'Fall 2025 Split'!R13</f>
        <v>0</v>
      </c>
      <c r="M13" s="39">
        <f t="shared" si="3"/>
        <v>0</v>
      </c>
      <c r="N13" s="37">
        <f t="shared" si="4"/>
        <v>2109</v>
      </c>
      <c r="O13" s="40">
        <f t="shared" si="5"/>
        <v>419</v>
      </c>
      <c r="P13" s="62">
        <f t="shared" si="6"/>
        <v>2528</v>
      </c>
    </row>
    <row r="14" spans="1:16" ht="21" customHeight="1" x14ac:dyDescent="0.25">
      <c r="A14" s="57" t="s">
        <v>15</v>
      </c>
      <c r="B14" s="15">
        <f t="shared" ref="B14:M14" si="7">B15+B16</f>
        <v>5730</v>
      </c>
      <c r="C14" s="13">
        <f t="shared" si="7"/>
        <v>588</v>
      </c>
      <c r="D14" s="14">
        <f t="shared" si="7"/>
        <v>6318</v>
      </c>
      <c r="E14" s="13">
        <f t="shared" si="7"/>
        <v>765</v>
      </c>
      <c r="F14" s="13">
        <f t="shared" si="7"/>
        <v>100</v>
      </c>
      <c r="G14" s="14">
        <f t="shared" si="7"/>
        <v>865</v>
      </c>
      <c r="H14" s="13">
        <f t="shared" si="7"/>
        <v>7825</v>
      </c>
      <c r="I14" s="13" t="e">
        <f t="shared" si="7"/>
        <v>#VALUE!</v>
      </c>
      <c r="J14" s="14" t="e">
        <f t="shared" si="7"/>
        <v>#VALUE!</v>
      </c>
      <c r="K14" s="13">
        <f t="shared" si="7"/>
        <v>604</v>
      </c>
      <c r="L14" s="13">
        <f t="shared" si="7"/>
        <v>13</v>
      </c>
      <c r="M14" s="14">
        <f t="shared" si="7"/>
        <v>617</v>
      </c>
      <c r="N14" s="11">
        <f t="shared" ref="N14:O16" si="8">B14+E14+H14+K14</f>
        <v>14924</v>
      </c>
      <c r="O14" s="11" t="e">
        <f t="shared" si="8"/>
        <v>#VALUE!</v>
      </c>
      <c r="P14" s="63" t="e">
        <f>P15+P16</f>
        <v>#VALUE!</v>
      </c>
    </row>
    <row r="15" spans="1:16" ht="21" customHeight="1" x14ac:dyDescent="0.2">
      <c r="A15" s="58" t="s">
        <v>17</v>
      </c>
      <c r="B15" s="37">
        <f>'Fall 2025 Split'!B15</f>
        <v>60</v>
      </c>
      <c r="C15" s="38">
        <f>'Fall 2025 Split'!C15</f>
        <v>1</v>
      </c>
      <c r="D15" s="39">
        <f>SUM(B15:C15)</f>
        <v>61</v>
      </c>
      <c r="E15" s="37">
        <f>'Fall 2025 Split'!E15</f>
        <v>20</v>
      </c>
      <c r="F15" s="38">
        <f>'Fall 2025 Split'!F15</f>
        <v>0</v>
      </c>
      <c r="G15" s="39">
        <f>SUM(E15:F15)</f>
        <v>20</v>
      </c>
      <c r="H15" s="38">
        <f>'Fall 2025 Split'!N15</f>
        <v>53</v>
      </c>
      <c r="I15" s="38" t="e">
        <f>'Fall 2025 Split'!O15</f>
        <v>#VALUE!</v>
      </c>
      <c r="J15" s="39" t="e">
        <f>SUM(H15:I15)</f>
        <v>#VALUE!</v>
      </c>
      <c r="K15" s="38">
        <f>'Fall 2025 Split'!Q15</f>
        <v>45</v>
      </c>
      <c r="L15" s="38">
        <f>'Fall 2025 Split'!R15</f>
        <v>1</v>
      </c>
      <c r="M15" s="39">
        <f>SUM(K15:L15)</f>
        <v>46</v>
      </c>
      <c r="N15" s="38">
        <f t="shared" si="8"/>
        <v>178</v>
      </c>
      <c r="O15" s="38" t="e">
        <f t="shared" si="8"/>
        <v>#VALUE!</v>
      </c>
      <c r="P15" s="62" t="e">
        <f>SUM(N15:O15)</f>
        <v>#VALUE!</v>
      </c>
    </row>
    <row r="16" spans="1:16" ht="21" customHeight="1" x14ac:dyDescent="0.2">
      <c r="A16" s="58" t="s">
        <v>18</v>
      </c>
      <c r="B16" s="64">
        <f>'Fall 2025 Split'!B16</f>
        <v>5670</v>
      </c>
      <c r="C16" s="38">
        <f>'Fall 2025 Split'!C16</f>
        <v>587</v>
      </c>
      <c r="D16" s="39">
        <f>SUM(B16:C16)</f>
        <v>6257</v>
      </c>
      <c r="E16" s="64">
        <f>'Fall 2025 Split'!E16</f>
        <v>745</v>
      </c>
      <c r="F16" s="38">
        <f>'Fall 2025 Split'!F16</f>
        <v>100</v>
      </c>
      <c r="G16" s="39">
        <f>SUM(E16:F16)</f>
        <v>845</v>
      </c>
      <c r="H16" s="38">
        <f>'Fall 2025 Split'!N16</f>
        <v>7772</v>
      </c>
      <c r="I16" s="38">
        <f>'Fall 2025 Split'!O16</f>
        <v>372</v>
      </c>
      <c r="J16" s="39">
        <f>SUM(H16:I16)</f>
        <v>8144</v>
      </c>
      <c r="K16" s="38">
        <f>'Fall 2025 Split'!Q16</f>
        <v>559</v>
      </c>
      <c r="L16" s="38">
        <f>'Fall 2025 Split'!R16</f>
        <v>12</v>
      </c>
      <c r="M16" s="39">
        <f>SUM(K16:L16)</f>
        <v>571</v>
      </c>
      <c r="N16" s="38">
        <f t="shared" si="8"/>
        <v>14746</v>
      </c>
      <c r="O16" s="38">
        <f t="shared" si="8"/>
        <v>1071</v>
      </c>
      <c r="P16" s="62">
        <f>SUM(N16:O16)</f>
        <v>15817</v>
      </c>
    </row>
    <row r="17" spans="1:16" ht="21" customHeight="1" x14ac:dyDescent="0.2">
      <c r="A17" s="66" t="s">
        <v>16</v>
      </c>
      <c r="B17" s="2">
        <f t="shared" ref="B17:P17" si="9">B4+B14</f>
        <v>8314</v>
      </c>
      <c r="C17" s="3">
        <f t="shared" si="9"/>
        <v>1499</v>
      </c>
      <c r="D17" s="4">
        <f t="shared" si="9"/>
        <v>9813</v>
      </c>
      <c r="E17" s="3">
        <f t="shared" si="9"/>
        <v>1268</v>
      </c>
      <c r="F17" s="3">
        <f t="shared" si="9"/>
        <v>317</v>
      </c>
      <c r="G17" s="4">
        <f t="shared" si="9"/>
        <v>1585</v>
      </c>
      <c r="H17" s="3">
        <f t="shared" si="9"/>
        <v>14534</v>
      </c>
      <c r="I17" s="3" t="e">
        <f t="shared" si="9"/>
        <v>#VALUE!</v>
      </c>
      <c r="J17" s="4" t="e">
        <f t="shared" si="9"/>
        <v>#VALUE!</v>
      </c>
      <c r="K17" s="3">
        <f t="shared" si="9"/>
        <v>604</v>
      </c>
      <c r="L17" s="3">
        <f t="shared" si="9"/>
        <v>13</v>
      </c>
      <c r="M17" s="4">
        <f t="shared" si="9"/>
        <v>617</v>
      </c>
      <c r="N17" s="3">
        <f t="shared" si="9"/>
        <v>24720</v>
      </c>
      <c r="O17" s="67" t="e">
        <f t="shared" si="9"/>
        <v>#VALUE!</v>
      </c>
      <c r="P17" s="68" t="e">
        <f t="shared" si="9"/>
        <v>#VALUE!</v>
      </c>
    </row>
    <row r="18" spans="1:16" x14ac:dyDescent="0.2">
      <c r="A18" s="22"/>
      <c r="B18" s="23"/>
      <c r="C18" s="24"/>
      <c r="D18" s="24"/>
      <c r="E18" s="24"/>
      <c r="F18" s="23"/>
      <c r="G18" s="23"/>
      <c r="H18" s="24"/>
      <c r="I18" s="23"/>
      <c r="J18" s="23"/>
      <c r="K18" s="24"/>
      <c r="L18" s="24"/>
      <c r="M18" s="24"/>
      <c r="N18" s="24"/>
      <c r="O18" s="24"/>
      <c r="P18" s="25"/>
    </row>
    <row r="19" spans="1:16" x14ac:dyDescent="0.2">
      <c r="A19" s="22"/>
      <c r="B19" s="26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7"/>
    </row>
    <row r="20" spans="1:16" x14ac:dyDescent="0.2">
      <c r="A20" s="22"/>
      <c r="B20" s="2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/>
    </row>
    <row r="21" spans="1:16" x14ac:dyDescent="0.2">
      <c r="A21" s="28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</row>
    <row r="22" spans="1:16" x14ac:dyDescent="0.2">
      <c r="A22" s="22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5"/>
    </row>
    <row r="23" spans="1:16" x14ac:dyDescent="0.2">
      <c r="A23" s="22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</row>
    <row r="24" spans="1:16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/>
    </row>
    <row r="25" spans="1:16" x14ac:dyDescent="0.2">
      <c r="A25" s="22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</row>
    <row r="26" spans="1:16" ht="13.5" thickBot="1" x14ac:dyDescent="0.25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1"/>
    </row>
  </sheetData>
  <mergeCells count="5">
    <mergeCell ref="K2:M2"/>
    <mergeCell ref="N2:P2"/>
    <mergeCell ref="B2:D2"/>
    <mergeCell ref="E2:G2"/>
    <mergeCell ref="H2:J2"/>
  </mergeCells>
  <printOptions gridLines="1"/>
  <pageMargins left="0.7" right="0.7" top="0.75" bottom="0.75" header="0.3" footer="0.3"/>
  <pageSetup paperSize="5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"/>
  <sheetViews>
    <sheetView zoomScale="90" zoomScaleNormal="90" workbookViewId="0"/>
  </sheetViews>
  <sheetFormatPr defaultRowHeight="21.75" customHeight="1" x14ac:dyDescent="0.2"/>
  <cols>
    <col min="1" max="1" width="52.7109375" customWidth="1"/>
  </cols>
  <sheetData>
    <row r="1" spans="1:16" ht="28.5" customHeight="1" x14ac:dyDescent="0.2">
      <c r="A1" s="35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7.25" customHeight="1" thickBot="1" x14ac:dyDescent="0.25">
      <c r="A2" s="6"/>
      <c r="B2" s="81" t="s">
        <v>0</v>
      </c>
      <c r="C2" s="79"/>
      <c r="D2" s="80"/>
      <c r="E2" s="81" t="s">
        <v>1</v>
      </c>
      <c r="F2" s="79"/>
      <c r="G2" s="80"/>
      <c r="H2" s="78" t="s">
        <v>25</v>
      </c>
      <c r="I2" s="79"/>
      <c r="J2" s="80"/>
      <c r="K2" s="78" t="s">
        <v>3</v>
      </c>
      <c r="L2" s="79"/>
      <c r="M2" s="80"/>
      <c r="N2" s="81" t="s">
        <v>4</v>
      </c>
      <c r="O2" s="79"/>
      <c r="P2" s="79"/>
    </row>
    <row r="3" spans="1:16" ht="33.75" customHeight="1" x14ac:dyDescent="0.2">
      <c r="A3" s="36"/>
      <c r="B3" s="18" t="s">
        <v>24</v>
      </c>
      <c r="C3" s="19" t="s">
        <v>23</v>
      </c>
      <c r="D3" s="20" t="s">
        <v>5</v>
      </c>
      <c r="E3" s="18" t="s">
        <v>24</v>
      </c>
      <c r="F3" s="19" t="s">
        <v>23</v>
      </c>
      <c r="G3" s="20" t="s">
        <v>5</v>
      </c>
      <c r="H3" s="18" t="s">
        <v>24</v>
      </c>
      <c r="I3" s="19" t="s">
        <v>23</v>
      </c>
      <c r="J3" s="20" t="s">
        <v>5</v>
      </c>
      <c r="K3" s="18" t="s">
        <v>24</v>
      </c>
      <c r="L3" s="19" t="s">
        <v>23</v>
      </c>
      <c r="M3" s="20" t="s">
        <v>5</v>
      </c>
      <c r="N3" s="18" t="s">
        <v>24</v>
      </c>
      <c r="O3" s="19" t="s">
        <v>23</v>
      </c>
      <c r="P3" s="20" t="s">
        <v>5</v>
      </c>
    </row>
    <row r="4" spans="1:16" ht="21.75" customHeight="1" x14ac:dyDescent="0.2">
      <c r="A4" s="50" t="s">
        <v>6</v>
      </c>
      <c r="B4" s="8">
        <f>'Fall 2025 Split'!B4</f>
        <v>2584</v>
      </c>
      <c r="C4" s="9">
        <f>'Fall 2025 Split'!C4</f>
        <v>911</v>
      </c>
      <c r="D4" s="10">
        <f>'Fall 2025 Split'!D4</f>
        <v>3495</v>
      </c>
      <c r="E4" s="11">
        <f>'Fall 2025 Split'!E4</f>
        <v>503</v>
      </c>
      <c r="F4" s="11">
        <f>'Fall 2025 Split'!F4</f>
        <v>217</v>
      </c>
      <c r="G4" s="12">
        <f>'Fall 2025 Split'!G4</f>
        <v>720</v>
      </c>
      <c r="H4" s="8">
        <f>'Fall 2025 Split'!N4</f>
        <v>6709</v>
      </c>
      <c r="I4" s="9">
        <f>'Fall 2025 Split'!O4</f>
        <v>1112</v>
      </c>
      <c r="J4" s="10">
        <f>'Fall 2025 Split'!P4</f>
        <v>7821</v>
      </c>
      <c r="K4" s="11">
        <f>'Fall 2025 Split'!Q4</f>
        <v>0</v>
      </c>
      <c r="L4" s="9">
        <f>'Fall 2025 Split'!R4</f>
        <v>0</v>
      </c>
      <c r="M4" s="10">
        <f>'Fall 2025 Split'!S4</f>
        <v>0</v>
      </c>
      <c r="N4" s="11">
        <f>'Fall 2025 Split'!T4</f>
        <v>9796</v>
      </c>
      <c r="O4" s="11">
        <f>'Fall 2025 Split'!U4</f>
        <v>2240</v>
      </c>
      <c r="P4" s="12">
        <f>'Fall 2025 Split'!V4</f>
        <v>12036</v>
      </c>
    </row>
    <row r="5" spans="1:16" ht="21.75" customHeight="1" x14ac:dyDescent="0.2">
      <c r="A5" s="51" t="s">
        <v>7</v>
      </c>
      <c r="B5" s="37">
        <f>'Fall 2025 Split'!B5</f>
        <v>1753</v>
      </c>
      <c r="C5" s="38">
        <f>'Fall 2025 Split'!C5</f>
        <v>709</v>
      </c>
      <c r="D5" s="48">
        <f>'Fall 2025 Split'!D5</f>
        <v>2462</v>
      </c>
      <c r="E5" s="38">
        <f>'Fall 2025 Split'!E5</f>
        <v>473</v>
      </c>
      <c r="F5" s="38">
        <f>'Fall 2025 Split'!F5</f>
        <v>33</v>
      </c>
      <c r="G5" s="49">
        <f>'Fall 2025 Split'!G5</f>
        <v>506</v>
      </c>
      <c r="H5" s="37">
        <f>'Fall 2025 Split'!N5</f>
        <v>5461</v>
      </c>
      <c r="I5" s="38">
        <f>'Fall 2025 Split'!O5</f>
        <v>1079</v>
      </c>
      <c r="J5" s="48">
        <f>'Fall 2025 Split'!P5</f>
        <v>6540</v>
      </c>
      <c r="K5" s="37">
        <f>'Fall 2025 Split'!Q5</f>
        <v>0</v>
      </c>
      <c r="L5" s="38">
        <f>'Fall 2025 Split'!R5</f>
        <v>0</v>
      </c>
      <c r="M5" s="48">
        <f>'Fall 2025 Split'!S5</f>
        <v>0</v>
      </c>
      <c r="N5" s="38">
        <f>'Fall 2025 Split'!T5</f>
        <v>7687</v>
      </c>
      <c r="O5" s="38">
        <f>'Fall 2025 Split'!U5</f>
        <v>1821</v>
      </c>
      <c r="P5" s="49">
        <f>'Fall 2025 Split'!V5</f>
        <v>9508</v>
      </c>
    </row>
    <row r="6" spans="1:16" ht="21.75" customHeight="1" x14ac:dyDescent="0.2">
      <c r="A6" s="52" t="s">
        <v>8</v>
      </c>
      <c r="B6" s="37">
        <f>'Fall 2025 Split'!B6</f>
        <v>1171</v>
      </c>
      <c r="C6" s="38">
        <f>'Fall 2025 Split'!C6</f>
        <v>2</v>
      </c>
      <c r="D6" s="48">
        <f>'Fall 2025 Split'!D6</f>
        <v>1173</v>
      </c>
      <c r="E6" s="38">
        <f>'Fall 2025 Split'!E6</f>
        <v>276</v>
      </c>
      <c r="F6" s="38">
        <f>'Fall 2025 Split'!F6</f>
        <v>10</v>
      </c>
      <c r="G6" s="49">
        <f>'Fall 2025 Split'!G6</f>
        <v>286</v>
      </c>
      <c r="H6" s="37">
        <f>'Fall 2025 Split'!N6</f>
        <v>3196</v>
      </c>
      <c r="I6" s="38">
        <f>'Fall 2025 Split'!O6</f>
        <v>32</v>
      </c>
      <c r="J6" s="48">
        <f>'Fall 2025 Split'!P6</f>
        <v>3228</v>
      </c>
      <c r="K6" s="37">
        <f>'Fall 2025 Split'!Q6</f>
        <v>0</v>
      </c>
      <c r="L6" s="38">
        <f>'Fall 2025 Split'!R6</f>
        <v>0</v>
      </c>
      <c r="M6" s="48">
        <f>'Fall 2025 Split'!S6</f>
        <v>0</v>
      </c>
      <c r="N6" s="38">
        <f>'Fall 2025 Split'!T6</f>
        <v>4643</v>
      </c>
      <c r="O6" s="38">
        <f>'Fall 2025 Split'!U6</f>
        <v>44</v>
      </c>
      <c r="P6" s="49">
        <f>'Fall 2025 Split'!V6</f>
        <v>4687</v>
      </c>
    </row>
    <row r="7" spans="1:16" ht="21.75" customHeight="1" x14ac:dyDescent="0.2">
      <c r="A7" s="53" t="s">
        <v>9</v>
      </c>
      <c r="B7" s="37">
        <f>'Fall 2025 Split'!B7</f>
        <v>510</v>
      </c>
      <c r="C7" s="38">
        <f>'Fall 2025 Split'!C7</f>
        <v>2</v>
      </c>
      <c r="D7" s="48">
        <f>'Fall 2025 Split'!D7</f>
        <v>512</v>
      </c>
      <c r="E7" s="37">
        <f>'Fall 2025 Split'!E7</f>
        <v>90</v>
      </c>
      <c r="F7" s="38">
        <f>'Fall 2025 Split'!F7</f>
        <v>3</v>
      </c>
      <c r="G7" s="49">
        <f>'Fall 2025 Split'!G7</f>
        <v>93</v>
      </c>
      <c r="H7" s="37">
        <f>'Fall 2025 Split'!N7</f>
        <v>830</v>
      </c>
      <c r="I7" s="38">
        <f>'Fall 2025 Split'!O7</f>
        <v>4</v>
      </c>
      <c r="J7" s="48">
        <f>'Fall 2025 Split'!P7</f>
        <v>834</v>
      </c>
      <c r="K7" s="38">
        <f>'Fall 2025 Split'!Q7</f>
        <v>0</v>
      </c>
      <c r="L7" s="38">
        <f>'Fall 2025 Split'!R7</f>
        <v>0</v>
      </c>
      <c r="M7" s="48">
        <f>'Fall 2025 Split'!S7</f>
        <v>0</v>
      </c>
      <c r="N7" s="38">
        <f>'Fall 2025 Split'!T7</f>
        <v>1430</v>
      </c>
      <c r="O7" s="38">
        <f>'Fall 2025 Split'!U7</f>
        <v>9</v>
      </c>
      <c r="P7" s="49">
        <f>'Fall 2025 Split'!V7</f>
        <v>1439</v>
      </c>
    </row>
    <row r="8" spans="1:16" ht="21.75" customHeight="1" x14ac:dyDescent="0.2">
      <c r="A8" s="53" t="s">
        <v>10</v>
      </c>
      <c r="B8" s="37">
        <f>'Fall 2025 Split'!B8</f>
        <v>385</v>
      </c>
      <c r="C8" s="38">
        <f>'Fall 2025 Split'!C8</f>
        <v>0</v>
      </c>
      <c r="D8" s="48">
        <f>'Fall 2025 Split'!D8</f>
        <v>385</v>
      </c>
      <c r="E8" s="37">
        <f>'Fall 2025 Split'!E8</f>
        <v>90</v>
      </c>
      <c r="F8" s="38">
        <f>'Fall 2025 Split'!F8</f>
        <v>7</v>
      </c>
      <c r="G8" s="49">
        <f>'Fall 2025 Split'!G8</f>
        <v>97</v>
      </c>
      <c r="H8" s="37">
        <f>'Fall 2025 Split'!N8</f>
        <v>987</v>
      </c>
      <c r="I8" s="38">
        <f>'Fall 2025 Split'!O8</f>
        <v>16</v>
      </c>
      <c r="J8" s="48">
        <f>'Fall 2025 Split'!P8</f>
        <v>1003</v>
      </c>
      <c r="K8" s="38">
        <f>'Fall 2025 Split'!Q8</f>
        <v>0</v>
      </c>
      <c r="L8" s="38">
        <f>'Fall 2025 Split'!R8</f>
        <v>0</v>
      </c>
      <c r="M8" s="48">
        <f>'Fall 2025 Split'!S8</f>
        <v>0</v>
      </c>
      <c r="N8" s="38">
        <f>'Fall 2025 Split'!T8</f>
        <v>1462</v>
      </c>
      <c r="O8" s="38">
        <f>'Fall 2025 Split'!U8</f>
        <v>23</v>
      </c>
      <c r="P8" s="49">
        <f>'Fall 2025 Split'!V8</f>
        <v>1485</v>
      </c>
    </row>
    <row r="9" spans="1:16" ht="21.75" customHeight="1" x14ac:dyDescent="0.2">
      <c r="A9" s="53" t="s">
        <v>11</v>
      </c>
      <c r="B9" s="37">
        <f>'Fall 2025 Split'!B9</f>
        <v>276</v>
      </c>
      <c r="C9" s="38">
        <f>'Fall 2025 Split'!C9</f>
        <v>0</v>
      </c>
      <c r="D9" s="48">
        <f>'Fall 2025 Split'!D9</f>
        <v>276</v>
      </c>
      <c r="E9" s="37">
        <f>'Fall 2025 Split'!E9</f>
        <v>96</v>
      </c>
      <c r="F9" s="38">
        <f>'Fall 2025 Split'!F9</f>
        <v>0</v>
      </c>
      <c r="G9" s="49">
        <f>'Fall 2025 Split'!G9</f>
        <v>96</v>
      </c>
      <c r="H9" s="37">
        <f>'Fall 2025 Split'!N9</f>
        <v>1379</v>
      </c>
      <c r="I9" s="38">
        <f>'Fall 2025 Split'!O9</f>
        <v>12</v>
      </c>
      <c r="J9" s="48">
        <f>'Fall 2025 Split'!P9</f>
        <v>1391</v>
      </c>
      <c r="K9" s="38">
        <f>'Fall 2025 Split'!Q9</f>
        <v>0</v>
      </c>
      <c r="L9" s="38">
        <f>'Fall 2025 Split'!R9</f>
        <v>0</v>
      </c>
      <c r="M9" s="48">
        <f>'Fall 2025 Split'!S9</f>
        <v>0</v>
      </c>
      <c r="N9" s="38">
        <f>'Fall 2025 Split'!T9</f>
        <v>1751</v>
      </c>
      <c r="O9" s="38">
        <f>'Fall 2025 Split'!U9</f>
        <v>12</v>
      </c>
      <c r="P9" s="49">
        <f>'Fall 2025 Split'!V9</f>
        <v>1763</v>
      </c>
    </row>
    <row r="10" spans="1:16" ht="21.75" customHeight="1" x14ac:dyDescent="0.2">
      <c r="A10" s="52" t="s">
        <v>12</v>
      </c>
      <c r="B10" s="37">
        <f>'Fall 2025 Split'!B10</f>
        <v>582</v>
      </c>
      <c r="C10" s="38">
        <f>'Fall 2025 Split'!C10</f>
        <v>707</v>
      </c>
      <c r="D10" s="48">
        <f>'Fall 2025 Split'!D10</f>
        <v>1289</v>
      </c>
      <c r="E10" s="38">
        <f>'Fall 2025 Split'!E10</f>
        <v>197</v>
      </c>
      <c r="F10" s="38">
        <f>'Fall 2025 Split'!F10</f>
        <v>23</v>
      </c>
      <c r="G10" s="49">
        <f>'Fall 2025 Split'!G10</f>
        <v>220</v>
      </c>
      <c r="H10" s="37">
        <f>'Fall 2025 Split'!N10</f>
        <v>2265</v>
      </c>
      <c r="I10" s="38">
        <f>'Fall 2025 Split'!O10</f>
        <v>1047</v>
      </c>
      <c r="J10" s="48">
        <f>'Fall 2025 Split'!P10</f>
        <v>3312</v>
      </c>
      <c r="K10" s="37">
        <f>'Fall 2025 Split'!Q10</f>
        <v>0</v>
      </c>
      <c r="L10" s="38">
        <f>'Fall 2025 Split'!R10</f>
        <v>0</v>
      </c>
      <c r="M10" s="48">
        <f>'Fall 2025 Split'!S10</f>
        <v>0</v>
      </c>
      <c r="N10" s="38">
        <f>'Fall 2025 Split'!T10</f>
        <v>3044</v>
      </c>
      <c r="O10" s="38">
        <f>'Fall 2025 Split'!U10</f>
        <v>1777</v>
      </c>
      <c r="P10" s="49">
        <f>'Fall 2025 Split'!V10</f>
        <v>4821</v>
      </c>
    </row>
    <row r="11" spans="1:16" ht="21.75" customHeight="1" x14ac:dyDescent="0.2">
      <c r="A11" s="53" t="s">
        <v>13</v>
      </c>
      <c r="B11" s="37">
        <f>'Fall 2025 Split'!B11</f>
        <v>582</v>
      </c>
      <c r="C11" s="38">
        <f>'Fall 2025 Split'!C11</f>
        <v>1</v>
      </c>
      <c r="D11" s="48">
        <f>'Fall 2025 Split'!D11</f>
        <v>583</v>
      </c>
      <c r="E11" s="37">
        <f>'Fall 2025 Split'!E11</f>
        <v>197</v>
      </c>
      <c r="F11" s="38">
        <f>'Fall 2025 Split'!F11</f>
        <v>23</v>
      </c>
      <c r="G11" s="49">
        <f>'Fall 2025 Split'!G11</f>
        <v>220</v>
      </c>
      <c r="H11" s="37">
        <f>'Fall 2025 Split'!N11</f>
        <v>2036</v>
      </c>
      <c r="I11" s="38">
        <f>'Fall 2025 Split'!O11</f>
        <v>10</v>
      </c>
      <c r="J11" s="48">
        <f>'Fall 2025 Split'!P11</f>
        <v>2046</v>
      </c>
      <c r="K11" s="38">
        <f>'Fall 2025 Split'!Q11</f>
        <v>0</v>
      </c>
      <c r="L11" s="38">
        <f>'Fall 2025 Split'!R11</f>
        <v>0</v>
      </c>
      <c r="M11" s="48">
        <f>'Fall 2025 Split'!S11</f>
        <v>0</v>
      </c>
      <c r="N11" s="38">
        <f>'Fall 2025 Split'!T11</f>
        <v>2815</v>
      </c>
      <c r="O11" s="38">
        <f>'Fall 2025 Split'!U11</f>
        <v>34</v>
      </c>
      <c r="P11" s="49">
        <f>'Fall 2025 Split'!V11</f>
        <v>2849</v>
      </c>
    </row>
    <row r="12" spans="1:16" ht="21.75" customHeight="1" x14ac:dyDescent="0.2">
      <c r="A12" s="53" t="s">
        <v>14</v>
      </c>
      <c r="B12" s="37" t="str">
        <f>'Fall 2025 Split'!B12</f>
        <v xml:space="preserve">          -  </v>
      </c>
      <c r="C12" s="38">
        <f>'Fall 2025 Split'!C12</f>
        <v>706</v>
      </c>
      <c r="D12" s="48">
        <f>'Fall 2025 Split'!D12</f>
        <v>706</v>
      </c>
      <c r="E12" s="37">
        <f>'Fall 2025 Split'!E12</f>
        <v>0</v>
      </c>
      <c r="F12" s="38">
        <f>'Fall 2025 Split'!F12</f>
        <v>0</v>
      </c>
      <c r="G12" s="49">
        <f>'Fall 2025 Split'!G12</f>
        <v>0</v>
      </c>
      <c r="H12" s="37">
        <f>'Fall 2025 Split'!N12</f>
        <v>229</v>
      </c>
      <c r="I12" s="38">
        <f>'Fall 2025 Split'!O12</f>
        <v>1037</v>
      </c>
      <c r="J12" s="48">
        <f>'Fall 2025 Split'!P12</f>
        <v>1266</v>
      </c>
      <c r="K12" s="38">
        <f>'Fall 2025 Split'!Q12</f>
        <v>0</v>
      </c>
      <c r="L12" s="38">
        <f>'Fall 2025 Split'!R12</f>
        <v>0</v>
      </c>
      <c r="M12" s="48">
        <f>'Fall 2025 Split'!S12</f>
        <v>0</v>
      </c>
      <c r="N12" s="38">
        <f>'Fall 2025 Split'!T12</f>
        <v>229</v>
      </c>
      <c r="O12" s="38">
        <f>'Fall 2025 Split'!U12</f>
        <v>1743</v>
      </c>
      <c r="P12" s="49">
        <f>'Fall 2025 Split'!V12</f>
        <v>1972</v>
      </c>
    </row>
    <row r="13" spans="1:16" ht="21.75" customHeight="1" x14ac:dyDescent="0.2">
      <c r="A13" s="54" t="s">
        <v>21</v>
      </c>
      <c r="B13" s="37">
        <f>'Fall 2025 Split'!B13</f>
        <v>831</v>
      </c>
      <c r="C13" s="38">
        <f>'Fall 2025 Split'!C13</f>
        <v>202</v>
      </c>
      <c r="D13" s="48">
        <f>'Fall 2025 Split'!D13</f>
        <v>1033</v>
      </c>
      <c r="E13" s="37">
        <f>'Fall 2025 Split'!E13</f>
        <v>30</v>
      </c>
      <c r="F13" s="38">
        <f>'Fall 2025 Split'!F13</f>
        <v>184</v>
      </c>
      <c r="G13" s="49">
        <f>'Fall 2025 Split'!G13</f>
        <v>214</v>
      </c>
      <c r="H13" s="37">
        <f>'Fall 2025 Split'!N13</f>
        <v>1248</v>
      </c>
      <c r="I13" s="38">
        <f>'Fall 2025 Split'!O13</f>
        <v>33</v>
      </c>
      <c r="J13" s="48">
        <f>'Fall 2025 Split'!P13</f>
        <v>1281</v>
      </c>
      <c r="K13" s="38">
        <f>'Fall 2025 Split'!Q13</f>
        <v>0</v>
      </c>
      <c r="L13" s="38">
        <f>'Fall 2025 Split'!R13</f>
        <v>0</v>
      </c>
      <c r="M13" s="48">
        <f>'Fall 2025 Split'!S13</f>
        <v>0</v>
      </c>
      <c r="N13" s="38">
        <f>'Fall 2025 Split'!T13</f>
        <v>2109</v>
      </c>
      <c r="O13" s="38">
        <f>'Fall 2025 Split'!U13</f>
        <v>419</v>
      </c>
      <c r="P13" s="49">
        <f>'Fall 2025 Split'!V13</f>
        <v>2528</v>
      </c>
    </row>
    <row r="14" spans="1:16" ht="21.75" customHeight="1" x14ac:dyDescent="0.2">
      <c r="A14" s="55" t="s">
        <v>15</v>
      </c>
      <c r="B14" s="13">
        <f>'Fall 2025 Split'!B14</f>
        <v>5730</v>
      </c>
      <c r="C14" s="13">
        <f>'Fall 2025 Split'!C14</f>
        <v>588</v>
      </c>
      <c r="D14" s="14">
        <f>'Fall 2025 Split'!D14</f>
        <v>6318</v>
      </c>
      <c r="E14" s="13">
        <f>'Fall 2025 Split'!E14</f>
        <v>765</v>
      </c>
      <c r="F14" s="13">
        <f>'Fall 2025 Split'!F14</f>
        <v>100</v>
      </c>
      <c r="G14" s="14">
        <f>'Fall 2025 Split'!G14</f>
        <v>865</v>
      </c>
      <c r="H14" s="13">
        <f>'Fall 2025 Split'!N14</f>
        <v>7825</v>
      </c>
      <c r="I14" s="13">
        <f>'Fall 2025 Split'!O14</f>
        <v>373</v>
      </c>
      <c r="J14" s="14">
        <f>'Fall 2025 Split'!P14</f>
        <v>8198</v>
      </c>
      <c r="K14" s="13">
        <f>'Fall 2025 Split'!Q14</f>
        <v>604</v>
      </c>
      <c r="L14" s="13">
        <f>'Fall 2025 Split'!R14</f>
        <v>13</v>
      </c>
      <c r="M14" s="14">
        <f>'Fall 2025 Split'!S14</f>
        <v>617</v>
      </c>
      <c r="N14" s="11">
        <f>'Fall 2025 Split'!T14</f>
        <v>14924</v>
      </c>
      <c r="O14" s="11">
        <f>'Fall 2025 Split'!U14</f>
        <v>1074</v>
      </c>
      <c r="P14" s="16">
        <f>'Fall 2025 Split'!V14</f>
        <v>15998</v>
      </c>
    </row>
    <row r="15" spans="1:16" ht="21.75" customHeight="1" x14ac:dyDescent="0.2">
      <c r="A15" s="52" t="s">
        <v>17</v>
      </c>
      <c r="B15" s="37">
        <f>'Fall 2025 Split'!B15</f>
        <v>60</v>
      </c>
      <c r="C15" s="38">
        <f>'Fall 2025 Split'!C15</f>
        <v>1</v>
      </c>
      <c r="D15" s="48">
        <f>'Fall 2025 Split'!D15</f>
        <v>61</v>
      </c>
      <c r="E15" s="37">
        <f>'Fall 2025 Split'!E15</f>
        <v>20</v>
      </c>
      <c r="F15" s="38">
        <f>'Fall 2025 Split'!F15</f>
        <v>0</v>
      </c>
      <c r="G15" s="49">
        <f>'Fall 2025 Split'!G15</f>
        <v>20</v>
      </c>
      <c r="H15" s="38">
        <f>'Fall 2025 Split'!N15</f>
        <v>53</v>
      </c>
      <c r="I15" s="38" t="e">
        <f>'Fall 2025 Split'!O15</f>
        <v>#VALUE!</v>
      </c>
      <c r="J15" s="48">
        <f>'Fall 2025 Split'!P15</f>
        <v>54</v>
      </c>
      <c r="K15" s="38">
        <f>'Fall 2025 Split'!Q15</f>
        <v>45</v>
      </c>
      <c r="L15" s="38">
        <f>'Fall 2025 Split'!R15</f>
        <v>1</v>
      </c>
      <c r="M15" s="48">
        <f>'Fall 2025 Split'!S15</f>
        <v>46</v>
      </c>
      <c r="N15" s="38">
        <f>'Fall 2025 Split'!T15</f>
        <v>178</v>
      </c>
      <c r="O15" s="40">
        <f>'Fall 2025 Split'!U15</f>
        <v>3</v>
      </c>
      <c r="P15" s="49">
        <f>'Fall 2025 Split'!V15</f>
        <v>181</v>
      </c>
    </row>
    <row r="16" spans="1:16" ht="21.75" customHeight="1" x14ac:dyDescent="0.2">
      <c r="A16" s="52" t="s">
        <v>18</v>
      </c>
      <c r="B16" s="37">
        <f>'Fall 2025 Split'!B16</f>
        <v>5670</v>
      </c>
      <c r="C16" s="38">
        <f>'Fall 2025 Split'!C16</f>
        <v>587</v>
      </c>
      <c r="D16" s="48">
        <f>'Fall 2025 Split'!D16</f>
        <v>6257</v>
      </c>
      <c r="E16" s="37">
        <f>'Fall 2025 Split'!E16</f>
        <v>745</v>
      </c>
      <c r="F16" s="38">
        <f>'Fall 2025 Split'!F16</f>
        <v>100</v>
      </c>
      <c r="G16" s="49">
        <f>'Fall 2025 Split'!G16</f>
        <v>845</v>
      </c>
      <c r="H16" s="38">
        <f>'Fall 2025 Split'!N16</f>
        <v>7772</v>
      </c>
      <c r="I16" s="40">
        <f>'Fall 2025 Split'!O16</f>
        <v>372</v>
      </c>
      <c r="J16" s="49">
        <f>'Fall 2025 Split'!P16</f>
        <v>8144</v>
      </c>
      <c r="K16" s="38">
        <f>'Fall 2025 Split'!Q16</f>
        <v>559</v>
      </c>
      <c r="L16" s="38">
        <f>'Fall 2025 Split'!R16</f>
        <v>12</v>
      </c>
      <c r="M16" s="48">
        <f>'Fall 2025 Split'!S16</f>
        <v>571</v>
      </c>
      <c r="N16" s="38">
        <f>'Fall 2025 Split'!T16</f>
        <v>14746</v>
      </c>
      <c r="O16" s="40">
        <f>'Fall 2025 Split'!U16</f>
        <v>1071</v>
      </c>
      <c r="P16" s="49">
        <f>'Fall 2025 Split'!V16</f>
        <v>15817</v>
      </c>
    </row>
    <row r="17" spans="1:16" ht="21.75" customHeight="1" x14ac:dyDescent="0.2">
      <c r="A17" s="7" t="s">
        <v>16</v>
      </c>
      <c r="B17" s="2">
        <f>'Fall 2025 Split'!B17</f>
        <v>8314</v>
      </c>
      <c r="C17" s="3">
        <f>'Fall 2025 Split'!C17</f>
        <v>1499</v>
      </c>
      <c r="D17" s="4">
        <f>'Fall 2025 Split'!D17</f>
        <v>9813</v>
      </c>
      <c r="E17" s="3">
        <f>'Fall 2025 Split'!E17</f>
        <v>1268</v>
      </c>
      <c r="F17" s="3">
        <f>'Fall 2025 Split'!F17</f>
        <v>317</v>
      </c>
      <c r="G17" s="4">
        <f>'Fall 2025 Split'!G17</f>
        <v>1585</v>
      </c>
      <c r="H17" s="3">
        <f>'Fall 2025 Split'!N17</f>
        <v>14534</v>
      </c>
      <c r="I17" s="3">
        <f>'Fall 2025 Split'!O17</f>
        <v>1485</v>
      </c>
      <c r="J17" s="4">
        <f>'Fall 2025 Split'!P17</f>
        <v>16019</v>
      </c>
      <c r="K17" s="3">
        <f>'Fall 2025 Split'!Q17</f>
        <v>604</v>
      </c>
      <c r="L17" s="3">
        <f>'Fall 2025 Split'!R17</f>
        <v>13</v>
      </c>
      <c r="M17" s="4">
        <f>'Fall 2025 Split'!S17</f>
        <v>617</v>
      </c>
      <c r="N17" s="3">
        <f>'Fall 2025 Split'!T17</f>
        <v>24720</v>
      </c>
      <c r="O17" s="3">
        <f>'Fall 2025 Split'!U17</f>
        <v>3314</v>
      </c>
      <c r="P17" s="5">
        <f>'Fall 2025 Split'!V17</f>
        <v>28034</v>
      </c>
    </row>
    <row r="18" spans="1:16" ht="21.75" customHeight="1" x14ac:dyDescent="0.2">
      <c r="A18" s="24"/>
      <c r="B18" s="26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ht="21.75" customHeight="1" x14ac:dyDescent="0.2">
      <c r="A19" s="47"/>
      <c r="B19" s="26"/>
      <c r="C19" s="24"/>
      <c r="D19" s="24"/>
      <c r="E19" s="24"/>
      <c r="F19" s="24"/>
      <c r="G19" s="24"/>
      <c r="H19" s="24"/>
      <c r="I19" s="24"/>
      <c r="J19" s="24"/>
      <c r="K19" s="46"/>
      <c r="L19" s="46"/>
      <c r="M19" s="24"/>
      <c r="N19" s="24"/>
      <c r="O19" s="24"/>
      <c r="P19" s="24"/>
    </row>
    <row r="20" spans="1:16" ht="21.75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ht="21.75" customHeight="1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</sheetData>
  <mergeCells count="5">
    <mergeCell ref="K2:M2"/>
    <mergeCell ref="N2:P2"/>
    <mergeCell ref="B2:D2"/>
    <mergeCell ref="E2:G2"/>
    <mergeCell ref="H2:J2"/>
  </mergeCells>
  <pageMargins left="0.7" right="0.7" top="0.75" bottom="0.75" header="0.3" footer="0.3"/>
  <pageSetup scale="65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3"/>
  <sheetViews>
    <sheetView tabSelected="1" zoomScale="90" zoomScaleNormal="90" workbookViewId="0">
      <selection activeCell="A31" sqref="A31"/>
    </sheetView>
  </sheetViews>
  <sheetFormatPr defaultColWidth="9.140625" defaultRowHeight="21.75" customHeight="1" x14ac:dyDescent="0.2"/>
  <cols>
    <col min="1" max="1" width="52.7109375" style="1" customWidth="1"/>
    <col min="2" max="7" width="9.140625" style="1" customWidth="1"/>
    <col min="8" max="9" width="9.140625" style="1"/>
    <col min="10" max="10" width="9.140625" style="1" customWidth="1"/>
    <col min="11" max="12" width="9.140625" style="1"/>
    <col min="13" max="13" width="9.140625" style="1" customWidth="1"/>
    <col min="14" max="16" width="9.140625" style="1" hidden="1" customWidth="1"/>
    <col min="17" max="18" width="9.140625" style="1"/>
    <col min="19" max="19" width="9.140625" style="1" customWidth="1"/>
    <col min="20" max="21" width="9.140625" style="1"/>
    <col min="22" max="22" width="9.140625" style="1" customWidth="1"/>
    <col min="23" max="16384" width="9.140625" style="1"/>
  </cols>
  <sheetData>
    <row r="1" spans="1:22" ht="28.5" customHeight="1" x14ac:dyDescent="0.2">
      <c r="A1" s="35" t="s">
        <v>29</v>
      </c>
      <c r="B1" s="24"/>
      <c r="C1" s="24"/>
      <c r="D1" s="77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s="71" customFormat="1" ht="47.25" customHeight="1" thickBot="1" x14ac:dyDescent="0.25">
      <c r="A2" s="6"/>
      <c r="B2" s="81" t="s">
        <v>0</v>
      </c>
      <c r="C2" s="79"/>
      <c r="D2" s="80"/>
      <c r="E2" s="81" t="s">
        <v>1</v>
      </c>
      <c r="F2" s="79"/>
      <c r="G2" s="80"/>
      <c r="H2" s="81" t="s">
        <v>19</v>
      </c>
      <c r="I2" s="79"/>
      <c r="J2" s="80"/>
      <c r="K2" s="81" t="s">
        <v>20</v>
      </c>
      <c r="L2" s="79"/>
      <c r="M2" s="80"/>
      <c r="N2" s="78" t="s">
        <v>25</v>
      </c>
      <c r="O2" s="79"/>
      <c r="P2" s="80"/>
      <c r="Q2" s="78" t="s">
        <v>3</v>
      </c>
      <c r="R2" s="79"/>
      <c r="S2" s="80"/>
      <c r="T2" s="81" t="s">
        <v>4</v>
      </c>
      <c r="U2" s="79"/>
      <c r="V2" s="79"/>
    </row>
    <row r="3" spans="1:22" ht="33.75" customHeight="1" x14ac:dyDescent="0.2">
      <c r="A3" s="36"/>
      <c r="B3" s="18" t="s">
        <v>24</v>
      </c>
      <c r="C3" s="19" t="s">
        <v>23</v>
      </c>
      <c r="D3" s="20" t="s">
        <v>5</v>
      </c>
      <c r="E3" s="18" t="s">
        <v>24</v>
      </c>
      <c r="F3" s="19" t="s">
        <v>23</v>
      </c>
      <c r="G3" s="20" t="s">
        <v>5</v>
      </c>
      <c r="H3" s="18" t="s">
        <v>24</v>
      </c>
      <c r="I3" s="19" t="s">
        <v>23</v>
      </c>
      <c r="J3" s="20" t="s">
        <v>5</v>
      </c>
      <c r="K3" s="18" t="s">
        <v>24</v>
      </c>
      <c r="L3" s="19" t="s">
        <v>23</v>
      </c>
      <c r="M3" s="20" t="s">
        <v>5</v>
      </c>
      <c r="N3" s="18" t="s">
        <v>24</v>
      </c>
      <c r="O3" s="19" t="s">
        <v>23</v>
      </c>
      <c r="P3" s="20" t="s">
        <v>5</v>
      </c>
      <c r="Q3" s="18" t="s">
        <v>24</v>
      </c>
      <c r="R3" s="19" t="s">
        <v>23</v>
      </c>
      <c r="S3" s="20" t="s">
        <v>5</v>
      </c>
      <c r="T3" s="18" t="s">
        <v>24</v>
      </c>
      <c r="U3" s="19" t="s">
        <v>23</v>
      </c>
      <c r="V3" s="20" t="s">
        <v>5</v>
      </c>
    </row>
    <row r="4" spans="1:22" ht="21.75" customHeight="1" x14ac:dyDescent="0.2">
      <c r="A4" s="50" t="s">
        <v>6</v>
      </c>
      <c r="B4" s="8">
        <f>B5+B13</f>
        <v>2584</v>
      </c>
      <c r="C4" s="9">
        <f>C5+C13</f>
        <v>911</v>
      </c>
      <c r="D4" s="10">
        <f>SUM(B4:C4)</f>
        <v>3495</v>
      </c>
      <c r="E4" s="11">
        <f>E5+E13</f>
        <v>503</v>
      </c>
      <c r="F4" s="11">
        <f>F5+F13</f>
        <v>217</v>
      </c>
      <c r="G4" s="12">
        <f>SUM(E4:F4)</f>
        <v>720</v>
      </c>
      <c r="H4" s="11">
        <f>H5+H13</f>
        <v>616</v>
      </c>
      <c r="I4" s="11">
        <f>I5+I13</f>
        <v>449</v>
      </c>
      <c r="J4" s="12">
        <f>SUM(H4:I4)</f>
        <v>1065</v>
      </c>
      <c r="K4" s="11">
        <f>K5+K13</f>
        <v>6093</v>
      </c>
      <c r="L4" s="11">
        <f>L5+L13</f>
        <v>663</v>
      </c>
      <c r="M4" s="12">
        <f>SUM(K4:L4)</f>
        <v>6756</v>
      </c>
      <c r="N4" s="8">
        <f>H4+K4</f>
        <v>6709</v>
      </c>
      <c r="O4" s="9">
        <f t="shared" ref="O4:P4" si="0">I4+L4</f>
        <v>1112</v>
      </c>
      <c r="P4" s="10">
        <f t="shared" si="0"/>
        <v>7821</v>
      </c>
      <c r="Q4" s="11">
        <v>0</v>
      </c>
      <c r="R4" s="9">
        <v>0</v>
      </c>
      <c r="S4" s="10">
        <f>SUM(Q4:R4)</f>
        <v>0</v>
      </c>
      <c r="T4" s="11">
        <f>SUM(B4,E4,H4,K4,Q4)</f>
        <v>9796</v>
      </c>
      <c r="U4" s="11">
        <f t="shared" ref="U4:V4" si="1">SUM(C4,F4,I4,L4,R4)</f>
        <v>2240</v>
      </c>
      <c r="V4" s="12">
        <f t="shared" si="1"/>
        <v>12036</v>
      </c>
    </row>
    <row r="5" spans="1:22" ht="21.75" customHeight="1" x14ac:dyDescent="0.2">
      <c r="A5" s="51" t="s">
        <v>7</v>
      </c>
      <c r="B5" s="37">
        <f>B6+B10</f>
        <v>1753</v>
      </c>
      <c r="C5" s="38">
        <f>C6+C10</f>
        <v>709</v>
      </c>
      <c r="D5" s="48">
        <f>SUM(B5:C5)</f>
        <v>2462</v>
      </c>
      <c r="E5" s="38">
        <f>E6+E10</f>
        <v>473</v>
      </c>
      <c r="F5" s="38">
        <f>F6+F10</f>
        <v>33</v>
      </c>
      <c r="G5" s="49">
        <f>SUM(E5:F5)</f>
        <v>506</v>
      </c>
      <c r="H5" s="38">
        <f>H6+H10</f>
        <v>551</v>
      </c>
      <c r="I5" s="38">
        <f>I6+I10</f>
        <v>445</v>
      </c>
      <c r="J5" s="49">
        <f>SUM(H5:I5)</f>
        <v>996</v>
      </c>
      <c r="K5" s="38">
        <f>K6+K10</f>
        <v>4910</v>
      </c>
      <c r="L5" s="38">
        <f>L6+L10</f>
        <v>634</v>
      </c>
      <c r="M5" s="49">
        <f>SUM(K5:L5)</f>
        <v>5544</v>
      </c>
      <c r="N5" s="37">
        <f t="shared" ref="N5:N17" si="2">H5+K5</f>
        <v>5461</v>
      </c>
      <c r="O5" s="38">
        <f t="shared" ref="O5:O17" si="3">I5+L5</f>
        <v>1079</v>
      </c>
      <c r="P5" s="48">
        <f t="shared" ref="P5:P17" si="4">J5+M5</f>
        <v>6540</v>
      </c>
      <c r="Q5" s="37">
        <f>Q6+Q10</f>
        <v>0</v>
      </c>
      <c r="R5" s="38">
        <f>R6+R10</f>
        <v>0</v>
      </c>
      <c r="S5" s="48">
        <f>SUM(Q5:R5)</f>
        <v>0</v>
      </c>
      <c r="T5" s="38">
        <f t="shared" ref="T5:T17" si="5">SUM(B5,E5,H5,K5,Q5)</f>
        <v>7687</v>
      </c>
      <c r="U5" s="38">
        <f t="shared" ref="U5:U17" si="6">SUM(C5,F5,I5,L5,R5)</f>
        <v>1821</v>
      </c>
      <c r="V5" s="49">
        <f t="shared" ref="V5:V17" si="7">SUM(D5,G5,J5,M5,S5)</f>
        <v>9508</v>
      </c>
    </row>
    <row r="6" spans="1:22" ht="21.75" customHeight="1" x14ac:dyDescent="0.2">
      <c r="A6" s="52" t="s">
        <v>8</v>
      </c>
      <c r="B6" s="37">
        <f>SUM(B7:B9)</f>
        <v>1171</v>
      </c>
      <c r="C6" s="38">
        <f>SUM(C7:C9)</f>
        <v>2</v>
      </c>
      <c r="D6" s="48">
        <f t="shared" ref="D6:D13" si="8">SUM(B6:C6)</f>
        <v>1173</v>
      </c>
      <c r="E6" s="38">
        <f>SUM(E7:E9)</f>
        <v>276</v>
      </c>
      <c r="F6" s="38">
        <f>SUM(F7:F9)</f>
        <v>10</v>
      </c>
      <c r="G6" s="49">
        <f t="shared" ref="G6:G13" si="9">SUM(E6:F6)</f>
        <v>286</v>
      </c>
      <c r="H6" s="38">
        <f>SUM(H7:H9)</f>
        <v>330</v>
      </c>
      <c r="I6" s="38">
        <f>SUM(I7:I9)</f>
        <v>0</v>
      </c>
      <c r="J6" s="49">
        <f t="shared" ref="J6:J17" si="10">SUM(H6:I6)</f>
        <v>330</v>
      </c>
      <c r="K6" s="38">
        <f>SUM(K7:K9)</f>
        <v>2866</v>
      </c>
      <c r="L6" s="38">
        <f>SUM(L7:L9)</f>
        <v>32</v>
      </c>
      <c r="M6" s="49">
        <f t="shared" ref="M6:M17" si="11">SUM(K6:L6)</f>
        <v>2898</v>
      </c>
      <c r="N6" s="37">
        <f t="shared" si="2"/>
        <v>3196</v>
      </c>
      <c r="O6" s="38">
        <f t="shared" si="3"/>
        <v>32</v>
      </c>
      <c r="P6" s="48">
        <f t="shared" si="4"/>
        <v>3228</v>
      </c>
      <c r="Q6" s="37">
        <f>SUM(Q7:Q9)</f>
        <v>0</v>
      </c>
      <c r="R6" s="38">
        <f>SUM(R7:R9)</f>
        <v>0</v>
      </c>
      <c r="S6" s="48">
        <f t="shared" ref="S6:S13" si="12">SUM(Q6:R6)</f>
        <v>0</v>
      </c>
      <c r="T6" s="38">
        <f t="shared" si="5"/>
        <v>4643</v>
      </c>
      <c r="U6" s="38">
        <f t="shared" si="6"/>
        <v>44</v>
      </c>
      <c r="V6" s="49">
        <f t="shared" si="7"/>
        <v>4687</v>
      </c>
    </row>
    <row r="7" spans="1:22" ht="21.75" customHeight="1" x14ac:dyDescent="0.2">
      <c r="A7" s="53" t="s">
        <v>9</v>
      </c>
      <c r="B7" s="37">
        <v>510</v>
      </c>
      <c r="C7" s="38">
        <v>2</v>
      </c>
      <c r="D7" s="48">
        <f t="shared" si="8"/>
        <v>512</v>
      </c>
      <c r="E7" s="37">
        <v>90</v>
      </c>
      <c r="F7" s="38">
        <v>3</v>
      </c>
      <c r="G7" s="49">
        <f t="shared" si="9"/>
        <v>93</v>
      </c>
      <c r="H7" s="37">
        <v>125</v>
      </c>
      <c r="I7" s="38">
        <v>0</v>
      </c>
      <c r="J7" s="49">
        <f t="shared" si="10"/>
        <v>125</v>
      </c>
      <c r="K7" s="37">
        <v>705</v>
      </c>
      <c r="L7" s="38">
        <v>4</v>
      </c>
      <c r="M7" s="49">
        <f t="shared" si="11"/>
        <v>709</v>
      </c>
      <c r="N7" s="37">
        <f t="shared" si="2"/>
        <v>830</v>
      </c>
      <c r="O7" s="38">
        <f t="shared" si="3"/>
        <v>4</v>
      </c>
      <c r="P7" s="48">
        <f t="shared" si="4"/>
        <v>834</v>
      </c>
      <c r="Q7" s="38">
        <v>0</v>
      </c>
      <c r="R7" s="38">
        <v>0</v>
      </c>
      <c r="S7" s="48">
        <f t="shared" si="12"/>
        <v>0</v>
      </c>
      <c r="T7" s="38">
        <f t="shared" si="5"/>
        <v>1430</v>
      </c>
      <c r="U7" s="38">
        <f t="shared" si="6"/>
        <v>9</v>
      </c>
      <c r="V7" s="49">
        <f t="shared" si="7"/>
        <v>1439</v>
      </c>
    </row>
    <row r="8" spans="1:22" ht="21.75" customHeight="1" x14ac:dyDescent="0.2">
      <c r="A8" s="53" t="s">
        <v>10</v>
      </c>
      <c r="B8" s="37">
        <v>385</v>
      </c>
      <c r="C8" s="38">
        <v>0</v>
      </c>
      <c r="D8" s="48">
        <f t="shared" si="8"/>
        <v>385</v>
      </c>
      <c r="E8" s="37">
        <v>90</v>
      </c>
      <c r="F8" s="38">
        <v>7</v>
      </c>
      <c r="G8" s="49">
        <f t="shared" si="9"/>
        <v>97</v>
      </c>
      <c r="H8" s="37">
        <v>131</v>
      </c>
      <c r="I8" s="38">
        <v>0</v>
      </c>
      <c r="J8" s="49">
        <f t="shared" si="10"/>
        <v>131</v>
      </c>
      <c r="K8" s="37">
        <v>856</v>
      </c>
      <c r="L8" s="38">
        <v>16</v>
      </c>
      <c r="M8" s="49">
        <f t="shared" si="11"/>
        <v>872</v>
      </c>
      <c r="N8" s="37">
        <f t="shared" si="2"/>
        <v>987</v>
      </c>
      <c r="O8" s="38">
        <f t="shared" si="3"/>
        <v>16</v>
      </c>
      <c r="P8" s="48">
        <f t="shared" si="4"/>
        <v>1003</v>
      </c>
      <c r="Q8" s="38">
        <v>0</v>
      </c>
      <c r="R8" s="38">
        <v>0</v>
      </c>
      <c r="S8" s="48">
        <f t="shared" si="12"/>
        <v>0</v>
      </c>
      <c r="T8" s="38">
        <f t="shared" si="5"/>
        <v>1462</v>
      </c>
      <c r="U8" s="38">
        <f t="shared" si="6"/>
        <v>23</v>
      </c>
      <c r="V8" s="49">
        <f t="shared" si="7"/>
        <v>1485</v>
      </c>
    </row>
    <row r="9" spans="1:22" ht="21.75" customHeight="1" x14ac:dyDescent="0.2">
      <c r="A9" s="53" t="s">
        <v>11</v>
      </c>
      <c r="B9" s="37">
        <v>276</v>
      </c>
      <c r="C9" s="38">
        <v>0</v>
      </c>
      <c r="D9" s="48">
        <f t="shared" si="8"/>
        <v>276</v>
      </c>
      <c r="E9" s="37">
        <v>96</v>
      </c>
      <c r="F9" s="38">
        <v>0</v>
      </c>
      <c r="G9" s="49">
        <f t="shared" si="9"/>
        <v>96</v>
      </c>
      <c r="H9" s="37">
        <v>74</v>
      </c>
      <c r="I9" s="38">
        <v>0</v>
      </c>
      <c r="J9" s="49">
        <f t="shared" si="10"/>
        <v>74</v>
      </c>
      <c r="K9" s="37">
        <v>1305</v>
      </c>
      <c r="L9" s="38">
        <v>12</v>
      </c>
      <c r="M9" s="49">
        <f t="shared" si="11"/>
        <v>1317</v>
      </c>
      <c r="N9" s="37">
        <f t="shared" si="2"/>
        <v>1379</v>
      </c>
      <c r="O9" s="38">
        <f t="shared" si="3"/>
        <v>12</v>
      </c>
      <c r="P9" s="48">
        <f t="shared" si="4"/>
        <v>1391</v>
      </c>
      <c r="Q9" s="38">
        <v>0</v>
      </c>
      <c r="R9" s="38">
        <v>0</v>
      </c>
      <c r="S9" s="48">
        <f t="shared" si="12"/>
        <v>0</v>
      </c>
      <c r="T9" s="38">
        <f t="shared" si="5"/>
        <v>1751</v>
      </c>
      <c r="U9" s="38">
        <f t="shared" si="6"/>
        <v>12</v>
      </c>
      <c r="V9" s="49">
        <f t="shared" si="7"/>
        <v>1763</v>
      </c>
    </row>
    <row r="10" spans="1:22" ht="21.75" customHeight="1" x14ac:dyDescent="0.2">
      <c r="A10" s="52" t="s">
        <v>12</v>
      </c>
      <c r="B10" s="37">
        <f>SUM(B11:B12)</f>
        <v>582</v>
      </c>
      <c r="C10" s="38">
        <f>SUM(C11:C12)</f>
        <v>707</v>
      </c>
      <c r="D10" s="48">
        <f t="shared" si="8"/>
        <v>1289</v>
      </c>
      <c r="E10" s="38">
        <f>SUM(E11:E12)</f>
        <v>197</v>
      </c>
      <c r="F10" s="38">
        <f>SUM(F11:F12)</f>
        <v>23</v>
      </c>
      <c r="G10" s="49">
        <f t="shared" si="9"/>
        <v>220</v>
      </c>
      <c r="H10" s="38">
        <f>SUM(H11:H12)</f>
        <v>221</v>
      </c>
      <c r="I10" s="38">
        <f>SUM(I11:I12)</f>
        <v>445</v>
      </c>
      <c r="J10" s="49">
        <f t="shared" si="10"/>
        <v>666</v>
      </c>
      <c r="K10" s="38">
        <f>SUM(K11:K12)</f>
        <v>2044</v>
      </c>
      <c r="L10" s="38">
        <f>SUM(L11:L12)</f>
        <v>602</v>
      </c>
      <c r="M10" s="49">
        <f t="shared" si="11"/>
        <v>2646</v>
      </c>
      <c r="N10" s="37">
        <f t="shared" si="2"/>
        <v>2265</v>
      </c>
      <c r="O10" s="38">
        <f t="shared" si="3"/>
        <v>1047</v>
      </c>
      <c r="P10" s="48">
        <f t="shared" si="4"/>
        <v>3312</v>
      </c>
      <c r="Q10" s="37">
        <f>SUM(Q11:Q12)</f>
        <v>0</v>
      </c>
      <c r="R10" s="38">
        <f>SUM(R11:R12)</f>
        <v>0</v>
      </c>
      <c r="S10" s="48">
        <f t="shared" si="12"/>
        <v>0</v>
      </c>
      <c r="T10" s="38">
        <f t="shared" si="5"/>
        <v>3044</v>
      </c>
      <c r="U10" s="38">
        <f t="shared" si="6"/>
        <v>1777</v>
      </c>
      <c r="V10" s="49">
        <f t="shared" si="7"/>
        <v>4821</v>
      </c>
    </row>
    <row r="11" spans="1:22" ht="21.75" customHeight="1" x14ac:dyDescent="0.2">
      <c r="A11" s="53" t="s">
        <v>13</v>
      </c>
      <c r="B11" s="37">
        <v>582</v>
      </c>
      <c r="C11" s="38">
        <v>1</v>
      </c>
      <c r="D11" s="48">
        <f t="shared" si="8"/>
        <v>583</v>
      </c>
      <c r="E11" s="37">
        <v>197</v>
      </c>
      <c r="F11" s="38">
        <v>23</v>
      </c>
      <c r="G11" s="49">
        <f t="shared" si="9"/>
        <v>220</v>
      </c>
      <c r="H11" s="37">
        <v>140</v>
      </c>
      <c r="I11" s="38">
        <v>1</v>
      </c>
      <c r="J11" s="49">
        <f t="shared" si="10"/>
        <v>141</v>
      </c>
      <c r="K11" s="37">
        <v>1896</v>
      </c>
      <c r="L11" s="38">
        <v>9</v>
      </c>
      <c r="M11" s="49">
        <f t="shared" si="11"/>
        <v>1905</v>
      </c>
      <c r="N11" s="37">
        <f t="shared" si="2"/>
        <v>2036</v>
      </c>
      <c r="O11" s="38">
        <f t="shared" si="3"/>
        <v>10</v>
      </c>
      <c r="P11" s="48">
        <f t="shared" si="4"/>
        <v>2046</v>
      </c>
      <c r="Q11" s="38">
        <v>0</v>
      </c>
      <c r="R11" s="38">
        <v>0</v>
      </c>
      <c r="S11" s="48">
        <f t="shared" si="12"/>
        <v>0</v>
      </c>
      <c r="T11" s="38">
        <f t="shared" si="5"/>
        <v>2815</v>
      </c>
      <c r="U11" s="38">
        <f t="shared" si="6"/>
        <v>34</v>
      </c>
      <c r="V11" s="49">
        <f t="shared" si="7"/>
        <v>2849</v>
      </c>
    </row>
    <row r="12" spans="1:22" ht="21.75" customHeight="1" x14ac:dyDescent="0.2">
      <c r="A12" s="53" t="s">
        <v>14</v>
      </c>
      <c r="B12" s="37" t="s">
        <v>30</v>
      </c>
      <c r="C12" s="38">
        <v>706</v>
      </c>
      <c r="D12" s="48">
        <f t="shared" si="8"/>
        <v>706</v>
      </c>
      <c r="E12" s="37">
        <v>0</v>
      </c>
      <c r="F12" s="38">
        <v>0</v>
      </c>
      <c r="G12" s="49">
        <f t="shared" si="9"/>
        <v>0</v>
      </c>
      <c r="H12" s="37">
        <v>81</v>
      </c>
      <c r="I12" s="38">
        <v>444</v>
      </c>
      <c r="J12" s="49">
        <f t="shared" si="10"/>
        <v>525</v>
      </c>
      <c r="K12" s="37">
        <v>148</v>
      </c>
      <c r="L12" s="38">
        <v>593</v>
      </c>
      <c r="M12" s="49">
        <f t="shared" si="11"/>
        <v>741</v>
      </c>
      <c r="N12" s="37">
        <f t="shared" si="2"/>
        <v>229</v>
      </c>
      <c r="O12" s="38">
        <f t="shared" si="3"/>
        <v>1037</v>
      </c>
      <c r="P12" s="48">
        <f t="shared" si="4"/>
        <v>1266</v>
      </c>
      <c r="Q12" s="38">
        <v>0</v>
      </c>
      <c r="R12" s="38">
        <v>0</v>
      </c>
      <c r="S12" s="48">
        <f t="shared" si="12"/>
        <v>0</v>
      </c>
      <c r="T12" s="38">
        <f t="shared" si="5"/>
        <v>229</v>
      </c>
      <c r="U12" s="38">
        <f t="shared" si="6"/>
        <v>1743</v>
      </c>
      <c r="V12" s="49">
        <f t="shared" si="7"/>
        <v>1972</v>
      </c>
    </row>
    <row r="13" spans="1:22" ht="21.75" customHeight="1" x14ac:dyDescent="0.2">
      <c r="A13" s="54" t="s">
        <v>21</v>
      </c>
      <c r="B13" s="37">
        <v>831</v>
      </c>
      <c r="C13" s="38">
        <v>202</v>
      </c>
      <c r="D13" s="48">
        <f t="shared" si="8"/>
        <v>1033</v>
      </c>
      <c r="E13" s="37">
        <v>30</v>
      </c>
      <c r="F13" s="38">
        <v>184</v>
      </c>
      <c r="G13" s="49">
        <f t="shared" si="9"/>
        <v>214</v>
      </c>
      <c r="H13" s="37">
        <v>65</v>
      </c>
      <c r="I13" s="38">
        <v>4</v>
      </c>
      <c r="J13" s="49">
        <f t="shared" si="10"/>
        <v>69</v>
      </c>
      <c r="K13" s="37">
        <v>1183</v>
      </c>
      <c r="L13" s="38">
        <v>29</v>
      </c>
      <c r="M13" s="49">
        <f t="shared" si="11"/>
        <v>1212</v>
      </c>
      <c r="N13" s="37">
        <f t="shared" si="2"/>
        <v>1248</v>
      </c>
      <c r="O13" s="38">
        <f t="shared" si="3"/>
        <v>33</v>
      </c>
      <c r="P13" s="48">
        <f t="shared" si="4"/>
        <v>1281</v>
      </c>
      <c r="Q13" s="38">
        <v>0</v>
      </c>
      <c r="R13" s="38">
        <v>0</v>
      </c>
      <c r="S13" s="48">
        <f t="shared" si="12"/>
        <v>0</v>
      </c>
      <c r="T13" s="38">
        <f t="shared" si="5"/>
        <v>2109</v>
      </c>
      <c r="U13" s="38">
        <f t="shared" si="6"/>
        <v>419</v>
      </c>
      <c r="V13" s="49">
        <f t="shared" si="7"/>
        <v>2528</v>
      </c>
    </row>
    <row r="14" spans="1:22" ht="21.75" customHeight="1" x14ac:dyDescent="0.2">
      <c r="A14" s="55" t="s">
        <v>15</v>
      </c>
      <c r="B14" s="13">
        <f t="shared" ref="B14:H14" si="13">SUM(B15:B16)</f>
        <v>5730</v>
      </c>
      <c r="C14" s="13">
        <f t="shared" si="13"/>
        <v>588</v>
      </c>
      <c r="D14" s="14">
        <f t="shared" si="13"/>
        <v>6318</v>
      </c>
      <c r="E14" s="13">
        <f t="shared" si="13"/>
        <v>765</v>
      </c>
      <c r="F14" s="13">
        <f t="shared" si="13"/>
        <v>100</v>
      </c>
      <c r="G14" s="14">
        <f t="shared" si="13"/>
        <v>865</v>
      </c>
      <c r="H14" s="13">
        <f t="shared" si="13"/>
        <v>811</v>
      </c>
      <c r="I14" s="13">
        <f t="shared" ref="I14:L14" si="14">SUM(I15:I16)</f>
        <v>49</v>
      </c>
      <c r="J14" s="14">
        <f t="shared" si="10"/>
        <v>860</v>
      </c>
      <c r="K14" s="13">
        <f t="shared" si="14"/>
        <v>7014</v>
      </c>
      <c r="L14" s="13">
        <f t="shared" si="14"/>
        <v>324</v>
      </c>
      <c r="M14" s="14">
        <f t="shared" si="11"/>
        <v>7338</v>
      </c>
      <c r="N14" s="13">
        <f t="shared" si="2"/>
        <v>7825</v>
      </c>
      <c r="O14" s="13">
        <f t="shared" si="3"/>
        <v>373</v>
      </c>
      <c r="P14" s="14">
        <f t="shared" si="4"/>
        <v>8198</v>
      </c>
      <c r="Q14" s="13">
        <f t="shared" ref="Q14:S14" si="15">SUM(Q15:Q16)</f>
        <v>604</v>
      </c>
      <c r="R14" s="13">
        <f t="shared" si="15"/>
        <v>13</v>
      </c>
      <c r="S14" s="14">
        <f t="shared" si="15"/>
        <v>617</v>
      </c>
      <c r="T14" s="11">
        <f t="shared" si="5"/>
        <v>14924</v>
      </c>
      <c r="U14" s="11">
        <f t="shared" si="6"/>
        <v>1074</v>
      </c>
      <c r="V14" s="16">
        <f t="shared" si="7"/>
        <v>15998</v>
      </c>
    </row>
    <row r="15" spans="1:22" ht="21.75" customHeight="1" x14ac:dyDescent="0.2">
      <c r="A15" s="52" t="s">
        <v>17</v>
      </c>
      <c r="B15" s="37">
        <v>60</v>
      </c>
      <c r="C15" s="38">
        <v>1</v>
      </c>
      <c r="D15" s="48">
        <f>SUM(B15:C15)</f>
        <v>61</v>
      </c>
      <c r="E15" s="37">
        <v>20</v>
      </c>
      <c r="F15" s="38">
        <v>0</v>
      </c>
      <c r="G15" s="49">
        <f>SUM(E15:F15)</f>
        <v>20</v>
      </c>
      <c r="H15" s="37">
        <v>25</v>
      </c>
      <c r="I15" s="38" t="s">
        <v>31</v>
      </c>
      <c r="J15" s="49">
        <f t="shared" si="10"/>
        <v>25</v>
      </c>
      <c r="K15" s="37">
        <v>28</v>
      </c>
      <c r="L15" s="38">
        <v>1</v>
      </c>
      <c r="M15" s="49">
        <f t="shared" si="11"/>
        <v>29</v>
      </c>
      <c r="N15" s="38">
        <f t="shared" si="2"/>
        <v>53</v>
      </c>
      <c r="O15" s="38" t="e">
        <f t="shared" si="3"/>
        <v>#VALUE!</v>
      </c>
      <c r="P15" s="48">
        <f t="shared" si="4"/>
        <v>54</v>
      </c>
      <c r="Q15" s="70">
        <v>45</v>
      </c>
      <c r="R15" s="70">
        <v>1</v>
      </c>
      <c r="S15" s="48">
        <f>SUM(Q15:R15)</f>
        <v>46</v>
      </c>
      <c r="T15" s="38">
        <f t="shared" si="5"/>
        <v>178</v>
      </c>
      <c r="U15" s="40">
        <f t="shared" si="6"/>
        <v>3</v>
      </c>
      <c r="V15" s="49">
        <f t="shared" si="7"/>
        <v>181</v>
      </c>
    </row>
    <row r="16" spans="1:22" ht="21.75" customHeight="1" x14ac:dyDescent="0.2">
      <c r="A16" s="52" t="s">
        <v>18</v>
      </c>
      <c r="B16" s="37">
        <v>5670</v>
      </c>
      <c r="C16" s="38">
        <v>587</v>
      </c>
      <c r="D16" s="48">
        <f>SUM(B16:C16)</f>
        <v>6257</v>
      </c>
      <c r="E16" s="37">
        <v>745</v>
      </c>
      <c r="F16" s="38">
        <v>100</v>
      </c>
      <c r="G16" s="49">
        <f>SUM(E16:F16)</f>
        <v>845</v>
      </c>
      <c r="H16" s="37">
        <v>786</v>
      </c>
      <c r="I16" s="38">
        <v>49</v>
      </c>
      <c r="J16" s="49">
        <f t="shared" si="10"/>
        <v>835</v>
      </c>
      <c r="K16" s="37">
        <v>6986</v>
      </c>
      <c r="L16" s="38">
        <v>323</v>
      </c>
      <c r="M16" s="49">
        <f t="shared" si="11"/>
        <v>7309</v>
      </c>
      <c r="N16" s="38">
        <f t="shared" si="2"/>
        <v>7772</v>
      </c>
      <c r="O16" s="40">
        <f t="shared" si="3"/>
        <v>372</v>
      </c>
      <c r="P16" s="49">
        <f t="shared" si="4"/>
        <v>8144</v>
      </c>
      <c r="Q16" s="70">
        <v>559</v>
      </c>
      <c r="R16" s="70">
        <v>12</v>
      </c>
      <c r="S16" s="48">
        <f>SUM(Q16:R16)</f>
        <v>571</v>
      </c>
      <c r="T16" s="38">
        <f t="shared" si="5"/>
        <v>14746</v>
      </c>
      <c r="U16" s="40">
        <f t="shared" si="6"/>
        <v>1071</v>
      </c>
      <c r="V16" s="49">
        <f t="shared" si="7"/>
        <v>15817</v>
      </c>
    </row>
    <row r="17" spans="1:22" ht="21.75" customHeight="1" x14ac:dyDescent="0.2">
      <c r="A17" s="7" t="s">
        <v>16</v>
      </c>
      <c r="B17" s="2">
        <f>B4+B14</f>
        <v>8314</v>
      </c>
      <c r="C17" s="3">
        <f>C4+C14</f>
        <v>1499</v>
      </c>
      <c r="D17" s="4">
        <f t="shared" ref="D17" si="16">SUM(B17:C17)</f>
        <v>9813</v>
      </c>
      <c r="E17" s="3">
        <f>E4+E14</f>
        <v>1268</v>
      </c>
      <c r="F17" s="3">
        <f>F4+F14</f>
        <v>317</v>
      </c>
      <c r="G17" s="4">
        <f t="shared" ref="G17" si="17">SUM(E17:F17)</f>
        <v>1585</v>
      </c>
      <c r="H17" s="3">
        <f>H4+H14</f>
        <v>1427</v>
      </c>
      <c r="I17" s="3">
        <f>I4+I14</f>
        <v>498</v>
      </c>
      <c r="J17" s="4">
        <f t="shared" si="10"/>
        <v>1925</v>
      </c>
      <c r="K17" s="3">
        <f>K4+K14</f>
        <v>13107</v>
      </c>
      <c r="L17" s="3">
        <f>L4+L14</f>
        <v>987</v>
      </c>
      <c r="M17" s="4">
        <f t="shared" si="11"/>
        <v>14094</v>
      </c>
      <c r="N17" s="3">
        <f t="shared" si="2"/>
        <v>14534</v>
      </c>
      <c r="O17" s="3">
        <f t="shared" si="3"/>
        <v>1485</v>
      </c>
      <c r="P17" s="4">
        <f t="shared" si="4"/>
        <v>16019</v>
      </c>
      <c r="Q17" s="3">
        <f>Q4+Q14</f>
        <v>604</v>
      </c>
      <c r="R17" s="3">
        <f>R4+R14</f>
        <v>13</v>
      </c>
      <c r="S17" s="4">
        <f t="shared" ref="S17" si="18">SUM(Q17:R17)</f>
        <v>617</v>
      </c>
      <c r="T17" s="3">
        <f t="shared" si="5"/>
        <v>24720</v>
      </c>
      <c r="U17" s="3">
        <f t="shared" si="6"/>
        <v>3314</v>
      </c>
      <c r="V17" s="5">
        <f t="shared" si="7"/>
        <v>28034</v>
      </c>
    </row>
    <row r="18" spans="1:22" s="72" customFormat="1" ht="31.5" hidden="1" customHeight="1" x14ac:dyDescent="0.2">
      <c r="A18" s="69" t="s">
        <v>27</v>
      </c>
      <c r="B18" s="42"/>
      <c r="C18" s="43"/>
      <c r="D18" s="86">
        <v>11040</v>
      </c>
      <c r="E18" s="74"/>
      <c r="F18" s="75"/>
      <c r="G18" s="86">
        <v>2409</v>
      </c>
      <c r="H18" s="76"/>
      <c r="I18" s="73"/>
      <c r="J18" s="86">
        <v>2905</v>
      </c>
      <c r="K18" s="76"/>
      <c r="L18" s="73"/>
      <c r="M18" s="86">
        <v>1958</v>
      </c>
      <c r="N18" s="76"/>
      <c r="O18" s="76"/>
      <c r="P18" s="76">
        <f>J18+M18</f>
        <v>4863</v>
      </c>
      <c r="Q18" s="76"/>
      <c r="R18" s="76"/>
      <c r="S18" s="73">
        <v>48</v>
      </c>
      <c r="T18" s="76"/>
      <c r="U18" s="76"/>
      <c r="V18" s="76">
        <f>D18+G18+J18+M18+S18</f>
        <v>18360</v>
      </c>
    </row>
    <row r="19" spans="1:22" s="72" customFormat="1" ht="21.75" hidden="1" customHeight="1" x14ac:dyDescent="0.2">
      <c r="A19" s="41" t="s">
        <v>22</v>
      </c>
      <c r="B19" s="42"/>
      <c r="C19" s="42"/>
      <c r="D19" s="44">
        <f t="shared" ref="D19:M19" si="19">D17+D18</f>
        <v>20853</v>
      </c>
      <c r="E19" s="42"/>
      <c r="F19" s="42"/>
      <c r="G19" s="44">
        <f t="shared" si="19"/>
        <v>3994</v>
      </c>
      <c r="H19" s="42"/>
      <c r="I19" s="42"/>
      <c r="J19" s="44">
        <f t="shared" si="19"/>
        <v>4830</v>
      </c>
      <c r="K19" s="42"/>
      <c r="L19" s="42"/>
      <c r="M19" s="44">
        <f t="shared" si="19"/>
        <v>16052</v>
      </c>
      <c r="N19" s="45"/>
      <c r="O19" s="45"/>
      <c r="P19" s="44">
        <f>P17+P18</f>
        <v>20882</v>
      </c>
      <c r="Q19" s="42"/>
      <c r="R19" s="42"/>
      <c r="S19" s="44">
        <f>S17+S18</f>
        <v>665</v>
      </c>
      <c r="T19" s="45"/>
      <c r="U19" s="45"/>
      <c r="V19" s="44">
        <f>V17+V18</f>
        <v>46394</v>
      </c>
    </row>
    <row r="20" spans="1:22" ht="21.75" customHeight="1" x14ac:dyDescent="0.2">
      <c r="A20" s="24"/>
      <c r="B20" s="2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2" ht="21.75" customHeight="1" x14ac:dyDescent="0.2">
      <c r="A21" s="47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46"/>
      <c r="R21" s="46"/>
      <c r="S21" s="24"/>
      <c r="T21" s="24"/>
      <c r="U21" s="24"/>
      <c r="V21" s="24"/>
    </row>
    <row r="22" spans="1:22" ht="21.75" customHeigh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</row>
    <row r="23" spans="1:22" ht="21.75" customHeigh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</sheetData>
  <mergeCells count="7">
    <mergeCell ref="Q2:S2"/>
    <mergeCell ref="T2:V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17" scale="93" orientation="landscape" r:id="rId1"/>
  <ignoredErrors>
    <ignoredError sqref="D4:V6 D7:D9 G7:G9 J7:J9 M7:V9" formula="1"/>
    <ignoredError sqref="D10:V10 D14:V14 D12:D13 G12:G13 D11 G11 J12:J13 J11 M12:V13 M11:V11 D16 D15 G15 J15 M15:P15 D17:V17 S15:V15 S16:V16 G16 J16 M16:P16" formula="1" formulaRange="1"/>
    <ignoredError sqref="B10:C10 B14:C14 B17:C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Fall 2021</vt:lpstr>
      <vt:lpstr>Fall 2024</vt:lpstr>
      <vt:lpstr>Fall 2025 Split</vt:lpstr>
      <vt:lpstr>'Fall 2021'!Print_Area</vt:lpstr>
      <vt:lpstr>'Fall 2025 Split'!Print_Area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Taylor</dc:creator>
  <cp:lastModifiedBy>Ryan Allred</cp:lastModifiedBy>
  <cp:lastPrinted>2023-04-11T20:44:13Z</cp:lastPrinted>
  <dcterms:created xsi:type="dcterms:W3CDTF">2014-05-12T22:43:46Z</dcterms:created>
  <dcterms:modified xsi:type="dcterms:W3CDTF">2026-04-27T23:19:20Z</dcterms:modified>
</cp:coreProperties>
</file>