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mployment\"/>
    </mc:Choice>
  </mc:AlternateContent>
  <bookViews>
    <workbookView xWindow="0" yWindow="0" windowWidth="28800" windowHeight="12300"/>
  </bookViews>
  <sheets>
    <sheet name="Fall 2021" sheetId="1" r:id="rId1"/>
    <sheet name="Fall 2021 Split" sheetId="2" r:id="rId2"/>
  </sheets>
  <definedNames>
    <definedName name="_xlnm.Print_Area" localSheetId="0">'Fall 2021'!$A$1:$P$26</definedName>
    <definedName name="_xlnm.Print_Area" localSheetId="1">'Fall 2021 Split'!$A$1:$Y$25</definedName>
    <definedName name="sysemploydb">#REF!</definedName>
  </definedNames>
  <calcPr calcId="162913"/>
</workbook>
</file>

<file path=xl/calcChain.xml><?xml version="1.0" encoding="utf-8"?>
<calcChain xmlns="http://schemas.openxmlformats.org/spreadsheetml/2006/main">
  <c r="I16" i="1" l="1"/>
  <c r="H16" i="1"/>
  <c r="S14" i="2"/>
  <c r="R14" i="2"/>
  <c r="Q14" i="2"/>
  <c r="P14" i="2"/>
  <c r="O14" i="2"/>
  <c r="N14" i="2"/>
  <c r="M14" i="2"/>
  <c r="L14" i="2"/>
  <c r="K14" i="2"/>
  <c r="J14" i="2"/>
  <c r="I14" i="2"/>
  <c r="H14" i="2"/>
  <c r="F14" i="2"/>
  <c r="E14" i="2"/>
  <c r="C14" i="2"/>
  <c r="B14" i="2"/>
  <c r="U14" i="2" l="1"/>
  <c r="U17" i="2" s="1"/>
  <c r="T14" i="2"/>
  <c r="T17" i="2" s="1"/>
  <c r="V14" i="2"/>
  <c r="G14" i="2"/>
  <c r="X13" i="2"/>
  <c r="W13" i="2"/>
  <c r="V13" i="2"/>
  <c r="R13" i="2"/>
  <c r="I13" i="1" s="1"/>
  <c r="Q13" i="2"/>
  <c r="H13" i="1" s="1"/>
  <c r="P13" i="2"/>
  <c r="G13" i="2"/>
  <c r="X12" i="2"/>
  <c r="W12" i="2"/>
  <c r="V12" i="2"/>
  <c r="R12" i="2"/>
  <c r="I12" i="1" s="1"/>
  <c r="Q12" i="2"/>
  <c r="P12" i="2"/>
  <c r="G12" i="2"/>
  <c r="X11" i="2"/>
  <c r="W11" i="2"/>
  <c r="V11" i="2"/>
  <c r="R11" i="2"/>
  <c r="I11" i="1" s="1"/>
  <c r="Q11" i="2"/>
  <c r="H11" i="1" s="1"/>
  <c r="P11" i="2"/>
  <c r="G11" i="2"/>
  <c r="U10" i="2"/>
  <c r="T10" i="2"/>
  <c r="O10" i="2"/>
  <c r="N10" i="2"/>
  <c r="N6" i="2"/>
  <c r="N5" i="2" s="1"/>
  <c r="N4" i="2" s="1"/>
  <c r="L10" i="2"/>
  <c r="K10" i="2"/>
  <c r="I10" i="2"/>
  <c r="J10" i="2" s="1"/>
  <c r="H10" i="2"/>
  <c r="F10" i="2"/>
  <c r="F6" i="2"/>
  <c r="F5" i="2" s="1"/>
  <c r="F4" i="2" s="1"/>
  <c r="F17" i="2" s="1"/>
  <c r="E10" i="2"/>
  <c r="X9" i="2"/>
  <c r="W9" i="2"/>
  <c r="V9" i="2"/>
  <c r="R9" i="2"/>
  <c r="I9" i="1" s="1"/>
  <c r="Q9" i="2"/>
  <c r="P9" i="2"/>
  <c r="G9" i="2"/>
  <c r="X8" i="2"/>
  <c r="W8" i="2"/>
  <c r="V8" i="2"/>
  <c r="R8" i="2"/>
  <c r="I8" i="1" s="1"/>
  <c r="Q8" i="2"/>
  <c r="H8" i="1" s="1"/>
  <c r="P8" i="2"/>
  <c r="G8" i="2"/>
  <c r="X7" i="2"/>
  <c r="W7" i="2"/>
  <c r="V7" i="2"/>
  <c r="R7" i="2"/>
  <c r="I7" i="1" s="1"/>
  <c r="Q7" i="2"/>
  <c r="H7" i="1" s="1"/>
  <c r="P7" i="2"/>
  <c r="G7" i="2"/>
  <c r="U6" i="2"/>
  <c r="T6" i="2"/>
  <c r="T5" i="2" s="1"/>
  <c r="O6" i="2"/>
  <c r="L6" i="2"/>
  <c r="L5" i="2" s="1"/>
  <c r="L4" i="2" s="1"/>
  <c r="L17" i="2" s="1"/>
  <c r="K6" i="2"/>
  <c r="K5" i="2" s="1"/>
  <c r="I6" i="2"/>
  <c r="I5" i="2" s="1"/>
  <c r="I4" i="2" s="1"/>
  <c r="I17" i="2" s="1"/>
  <c r="H6" i="2"/>
  <c r="E6" i="2"/>
  <c r="P10" i="2"/>
  <c r="C7" i="1"/>
  <c r="B11" i="1"/>
  <c r="C11" i="1"/>
  <c r="B12" i="1"/>
  <c r="C12" i="1"/>
  <c r="B13" i="1"/>
  <c r="C13" i="1"/>
  <c r="B15" i="1"/>
  <c r="C15" i="1"/>
  <c r="B16" i="1"/>
  <c r="C16" i="1"/>
  <c r="K13" i="1"/>
  <c r="L13" i="1"/>
  <c r="K12" i="1"/>
  <c r="K11" i="1"/>
  <c r="L12" i="1"/>
  <c r="L11" i="1"/>
  <c r="K8" i="1"/>
  <c r="L8" i="1"/>
  <c r="K9" i="1"/>
  <c r="L9" i="1"/>
  <c r="L7" i="1"/>
  <c r="K7" i="1"/>
  <c r="V4" i="2"/>
  <c r="L15" i="1"/>
  <c r="L16" i="1"/>
  <c r="K16" i="1"/>
  <c r="K15" i="1"/>
  <c r="F16" i="1"/>
  <c r="E16" i="1"/>
  <c r="F15" i="1"/>
  <c r="E15" i="1"/>
  <c r="F13" i="1"/>
  <c r="E13" i="1"/>
  <c r="G13" i="1" s="1"/>
  <c r="F12" i="1"/>
  <c r="E12" i="1"/>
  <c r="E11" i="1"/>
  <c r="F11" i="1"/>
  <c r="F9" i="1"/>
  <c r="E9" i="1"/>
  <c r="F8" i="1"/>
  <c r="E8" i="1"/>
  <c r="F7" i="1"/>
  <c r="E7" i="1"/>
  <c r="C8" i="1"/>
  <c r="C9" i="1"/>
  <c r="B10" i="2"/>
  <c r="D9" i="2"/>
  <c r="B8" i="1"/>
  <c r="B7" i="1"/>
  <c r="C10" i="2"/>
  <c r="C6" i="2"/>
  <c r="D7" i="2"/>
  <c r="D12" i="2"/>
  <c r="D11" i="2"/>
  <c r="D8" i="2"/>
  <c r="B9" i="1"/>
  <c r="B6" i="2"/>
  <c r="D13" i="2"/>
  <c r="H15" i="1"/>
  <c r="H9" i="1"/>
  <c r="O5" i="2" l="1"/>
  <c r="O4" i="2" s="1"/>
  <c r="O17" i="2" s="1"/>
  <c r="G10" i="2"/>
  <c r="G6" i="2"/>
  <c r="G7" i="1"/>
  <c r="G12" i="1"/>
  <c r="K14" i="1"/>
  <c r="G8" i="1"/>
  <c r="Y7" i="2"/>
  <c r="V10" i="2"/>
  <c r="Y13" i="2"/>
  <c r="X10" i="2"/>
  <c r="Q10" i="2"/>
  <c r="D13" i="1"/>
  <c r="P6" i="2"/>
  <c r="F10" i="1"/>
  <c r="E10" i="1"/>
  <c r="D12" i="1"/>
  <c r="S9" i="2"/>
  <c r="M15" i="1"/>
  <c r="D6" i="2"/>
  <c r="M10" i="2"/>
  <c r="W6" i="2"/>
  <c r="M9" i="1"/>
  <c r="U5" i="2"/>
  <c r="V5" i="2" s="1"/>
  <c r="J9" i="1"/>
  <c r="D16" i="1"/>
  <c r="D11" i="1"/>
  <c r="J6" i="2"/>
  <c r="X6" i="2"/>
  <c r="L10" i="1"/>
  <c r="C14" i="1"/>
  <c r="H6" i="1"/>
  <c r="J8" i="1"/>
  <c r="O12" i="1"/>
  <c r="J11" i="1"/>
  <c r="N8" i="1"/>
  <c r="M6" i="2"/>
  <c r="V17" i="2"/>
  <c r="G15" i="1"/>
  <c r="X14" i="2"/>
  <c r="W14" i="2"/>
  <c r="I6" i="1"/>
  <c r="J16" i="1"/>
  <c r="M12" i="1"/>
  <c r="O13" i="1"/>
  <c r="Y9" i="2"/>
  <c r="I10" i="1"/>
  <c r="Y12" i="2"/>
  <c r="R10" i="2"/>
  <c r="G9" i="1"/>
  <c r="S8" i="2"/>
  <c r="N17" i="2"/>
  <c r="K4" i="2"/>
  <c r="M5" i="2"/>
  <c r="O9" i="1"/>
  <c r="P5" i="2"/>
  <c r="V6" i="2"/>
  <c r="Y11" i="2"/>
  <c r="C5" i="2"/>
  <c r="E6" i="1"/>
  <c r="O8" i="1"/>
  <c r="P8" i="1" s="1"/>
  <c r="M13" i="1"/>
  <c r="N9" i="1"/>
  <c r="P9" i="1" s="1"/>
  <c r="E5" i="2"/>
  <c r="J7" i="1"/>
  <c r="D14" i="2"/>
  <c r="L14" i="1"/>
  <c r="S7" i="2"/>
  <c r="R6" i="2"/>
  <c r="D8" i="1"/>
  <c r="I15" i="1"/>
  <c r="I14" i="1" s="1"/>
  <c r="H14" i="1"/>
  <c r="M7" i="1"/>
  <c r="N15" i="1"/>
  <c r="C6" i="1"/>
  <c r="H5" i="2"/>
  <c r="D10" i="2"/>
  <c r="K10" i="1"/>
  <c r="J13" i="1"/>
  <c r="N13" i="1"/>
  <c r="E5" i="1"/>
  <c r="G10" i="1"/>
  <c r="F6" i="1"/>
  <c r="N11" i="1"/>
  <c r="D15" i="1"/>
  <c r="D9" i="1"/>
  <c r="E14" i="1"/>
  <c r="S13" i="2"/>
  <c r="G11" i="1"/>
  <c r="Y8" i="2"/>
  <c r="F14" i="1"/>
  <c r="K6" i="1"/>
  <c r="N7" i="1"/>
  <c r="L6" i="1"/>
  <c r="Q6" i="2"/>
  <c r="S12" i="2"/>
  <c r="H12" i="1"/>
  <c r="M11" i="1"/>
  <c r="M8" i="1"/>
  <c r="C10" i="1"/>
  <c r="S11" i="2"/>
  <c r="O7" i="1"/>
  <c r="M16" i="1"/>
  <c r="Y14" i="2"/>
  <c r="G16" i="1"/>
  <c r="G14" i="1" s="1"/>
  <c r="O16" i="1"/>
  <c r="N16" i="1"/>
  <c r="B14" i="1"/>
  <c r="B10" i="1"/>
  <c r="B5" i="2"/>
  <c r="W10" i="2"/>
  <c r="O11" i="1"/>
  <c r="B6" i="1"/>
  <c r="D7" i="1"/>
  <c r="J6" i="1" l="1"/>
  <c r="Y10" i="2"/>
  <c r="P4" i="2"/>
  <c r="P17" i="2" s="1"/>
  <c r="F5" i="1"/>
  <c r="F4" i="1" s="1"/>
  <c r="X5" i="2"/>
  <c r="M14" i="1"/>
  <c r="S10" i="2"/>
  <c r="D14" i="1"/>
  <c r="C5" i="1"/>
  <c r="C4" i="1" s="1"/>
  <c r="Y6" i="2"/>
  <c r="F17" i="1"/>
  <c r="O10" i="1"/>
  <c r="P13" i="1"/>
  <c r="C4" i="2"/>
  <c r="L5" i="1"/>
  <c r="L4" i="1" s="1"/>
  <c r="L17" i="1" s="1"/>
  <c r="M10" i="1"/>
  <c r="R5" i="2"/>
  <c r="R4" i="2" s="1"/>
  <c r="R17" i="2" s="1"/>
  <c r="I5" i="1"/>
  <c r="I4" i="1" s="1"/>
  <c r="I17" i="1" s="1"/>
  <c r="O14" i="1"/>
  <c r="H4" i="2"/>
  <c r="J5" i="2"/>
  <c r="G5" i="2"/>
  <c r="E4" i="2"/>
  <c r="M4" i="2"/>
  <c r="M17" i="2" s="1"/>
  <c r="K17" i="2"/>
  <c r="G6" i="1"/>
  <c r="O15" i="1"/>
  <c r="P15" i="1" s="1"/>
  <c r="J15" i="1"/>
  <c r="J14" i="1" s="1"/>
  <c r="Q5" i="2"/>
  <c r="S6" i="2"/>
  <c r="E4" i="1"/>
  <c r="G4" i="1" s="1"/>
  <c r="G17" i="1" s="1"/>
  <c r="G5" i="1"/>
  <c r="J12" i="1"/>
  <c r="N12" i="1"/>
  <c r="P12" i="1" s="1"/>
  <c r="H10" i="1"/>
  <c r="O6" i="1"/>
  <c r="P7" i="1"/>
  <c r="P11" i="1"/>
  <c r="N14" i="1"/>
  <c r="K5" i="1"/>
  <c r="M6" i="1"/>
  <c r="P16" i="1"/>
  <c r="W5" i="2"/>
  <c r="B4" i="2"/>
  <c r="D10" i="1"/>
  <c r="D5" i="2"/>
  <c r="X4" i="2"/>
  <c r="C17" i="2"/>
  <c r="N6" i="1"/>
  <c r="B5" i="1"/>
  <c r="D6" i="1"/>
  <c r="O5" i="1" l="1"/>
  <c r="Y5" i="2"/>
  <c r="D4" i="2"/>
  <c r="P6" i="1"/>
  <c r="P14" i="1"/>
  <c r="E17" i="2"/>
  <c r="G4" i="2"/>
  <c r="G17" i="2" s="1"/>
  <c r="H17" i="2"/>
  <c r="J4" i="2"/>
  <c r="J17" i="2" s="1"/>
  <c r="M5" i="1"/>
  <c r="K4" i="1"/>
  <c r="J10" i="1"/>
  <c r="H5" i="1"/>
  <c r="N5" i="1" s="1"/>
  <c r="P5" i="1" s="1"/>
  <c r="N10" i="1"/>
  <c r="P10" i="1" s="1"/>
  <c r="Q4" i="2"/>
  <c r="S5" i="2"/>
  <c r="E17" i="1"/>
  <c r="B17" i="2"/>
  <c r="W4" i="2"/>
  <c r="B4" i="1"/>
  <c r="D5" i="1"/>
  <c r="X17" i="2"/>
  <c r="Y4" i="2"/>
  <c r="D17" i="2"/>
  <c r="O4" i="1"/>
  <c r="O17" i="1" s="1"/>
  <c r="C17" i="1"/>
  <c r="S4" i="2" l="1"/>
  <c r="S17" i="2" s="1"/>
  <c r="Q17" i="2"/>
  <c r="H4" i="1"/>
  <c r="N4" i="1" s="1"/>
  <c r="J5" i="1"/>
  <c r="M4" i="1"/>
  <c r="M17" i="1" s="1"/>
  <c r="K17" i="1"/>
  <c r="W17" i="2"/>
  <c r="Y17" i="2"/>
  <c r="D4" i="1"/>
  <c r="D17" i="1" s="1"/>
  <c r="B17" i="1"/>
  <c r="J4" i="1" l="1"/>
  <c r="J17" i="1" s="1"/>
  <c r="H17" i="1"/>
  <c r="P4" i="1"/>
  <c r="P17" i="1" s="1"/>
  <c r="N17" i="1"/>
</calcChain>
</file>

<file path=xl/sharedStrings.xml><?xml version="1.0" encoding="utf-8"?>
<sst xmlns="http://schemas.openxmlformats.org/spreadsheetml/2006/main" count="82" uniqueCount="27">
  <si>
    <t>Boulder</t>
  </si>
  <si>
    <t>Colorado Springs</t>
  </si>
  <si>
    <t>Denver|Anschutz</t>
  </si>
  <si>
    <t>System
Administration</t>
  </si>
  <si>
    <t>CU Total</t>
  </si>
  <si>
    <t>Total</t>
  </si>
  <si>
    <t>Faculty</t>
  </si>
  <si>
    <t>Instructional Faculty</t>
  </si>
  <si>
    <t>Tenured/Tenure Track</t>
  </si>
  <si>
    <t>Full Professor</t>
  </si>
  <si>
    <t>Associate Professor</t>
  </si>
  <si>
    <t>Assistant Professor</t>
  </si>
  <si>
    <t>Non-Tenure Track</t>
  </si>
  <si>
    <t>Instructor/Sr. Instructor</t>
  </si>
  <si>
    <t>Other</t>
  </si>
  <si>
    <t xml:space="preserve">Staff </t>
  </si>
  <si>
    <t>TOTAL</t>
  </si>
  <si>
    <t>Officers</t>
  </si>
  <si>
    <t>Management/Other Professionals/Support Staff</t>
  </si>
  <si>
    <t>Denver</t>
  </si>
  <si>
    <t>Anschutz</t>
  </si>
  <si>
    <t>Research/Public Service Faculty</t>
  </si>
  <si>
    <t>Part-
Time</t>
  </si>
  <si>
    <t>Full-
Time</t>
  </si>
  <si>
    <t>Denver | Anschutz
Combined</t>
  </si>
  <si>
    <t>UCD
Administration</t>
  </si>
  <si>
    <t>University of Colorado Faculty and Staff,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</si>
</sst>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0"/>
      <name val="MS Sans Serif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3" tint="0.39997558519241921"/>
      <name val="Arial"/>
      <family val="2"/>
    </font>
    <font>
      <sz val="8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3" fillId="0" borderId="0"/>
    <xf numFmtId="0" fontId="21" fillId="0" borderId="0"/>
    <xf numFmtId="0" fontId="3" fillId="0" borderId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164" fontId="28" fillId="24" borderId="10" xfId="28" applyNumberFormat="1" applyFont="1" applyFill="1" applyBorder="1" applyAlignment="1">
      <alignment vertical="center"/>
    </xf>
    <xf numFmtId="164" fontId="28" fillId="24" borderId="11" xfId="28" applyNumberFormat="1" applyFont="1" applyFill="1" applyBorder="1" applyAlignment="1">
      <alignment vertical="center"/>
    </xf>
    <xf numFmtId="164" fontId="28" fillId="24" borderId="12" xfId="0" applyNumberFormat="1" applyFont="1" applyFill="1" applyBorder="1" applyAlignment="1">
      <alignment horizontal="right" vertical="center"/>
    </xf>
    <xf numFmtId="164" fontId="28" fillId="24" borderId="12" xfId="0" applyNumberFormat="1" applyFont="1" applyFill="1" applyBorder="1" applyAlignment="1">
      <alignment vertical="center"/>
    </xf>
    <xf numFmtId="0" fontId="29" fillId="25" borderId="25" xfId="0" applyFont="1" applyFill="1" applyBorder="1" applyAlignment="1">
      <alignment horizontal="left" vertical="center"/>
    </xf>
    <xf numFmtId="0" fontId="33" fillId="24" borderId="10" xfId="0" applyFont="1" applyFill="1" applyBorder="1" applyAlignment="1">
      <alignment vertical="center"/>
    </xf>
    <xf numFmtId="0" fontId="31" fillId="0" borderId="0" xfId="0" applyFont="1" applyFill="1"/>
    <xf numFmtId="164" fontId="27" fillId="24" borderId="10" xfId="0" applyNumberFormat="1" applyFont="1" applyFill="1" applyBorder="1" applyAlignment="1">
      <alignment horizontal="right" vertical="center" wrapText="1"/>
    </xf>
    <xf numFmtId="164" fontId="27" fillId="24" borderId="11" xfId="0" applyNumberFormat="1" applyFont="1" applyFill="1" applyBorder="1" applyAlignment="1">
      <alignment horizontal="right" vertical="center"/>
    </xf>
    <xf numFmtId="164" fontId="27" fillId="24" borderId="12" xfId="0" applyNumberFormat="1" applyFont="1" applyFill="1" applyBorder="1" applyAlignment="1">
      <alignment horizontal="right" vertical="center"/>
    </xf>
    <xf numFmtId="164" fontId="27" fillId="24" borderId="11" xfId="0" applyNumberFormat="1" applyFont="1" applyFill="1" applyBorder="1" applyAlignment="1">
      <alignment horizontal="right" vertical="center" wrapText="1"/>
    </xf>
    <xf numFmtId="164" fontId="27" fillId="24" borderId="12" xfId="0" applyNumberFormat="1" applyFont="1" applyFill="1" applyBorder="1" applyAlignment="1">
      <alignment horizontal="right" vertical="center" wrapText="1"/>
    </xf>
    <xf numFmtId="164" fontId="27" fillId="24" borderId="11" xfId="28" applyNumberFormat="1" applyFont="1" applyFill="1" applyBorder="1" applyAlignment="1">
      <alignment vertical="center"/>
    </xf>
    <xf numFmtId="164" fontId="27" fillId="24" borderId="12" xfId="28" applyNumberFormat="1" applyFont="1" applyFill="1" applyBorder="1" applyAlignment="1">
      <alignment vertical="center"/>
    </xf>
    <xf numFmtId="164" fontId="27" fillId="24" borderId="10" xfId="28" applyNumberFormat="1" applyFont="1" applyFill="1" applyBorder="1" applyAlignment="1">
      <alignment vertical="center"/>
    </xf>
    <xf numFmtId="164" fontId="27" fillId="24" borderId="12" xfId="0" applyNumberFormat="1" applyFont="1" applyFill="1" applyBorder="1" applyAlignment="1">
      <alignment vertical="center"/>
    </xf>
    <xf numFmtId="0" fontId="26" fillId="27" borderId="26" xfId="0" applyFont="1" applyFill="1" applyBorder="1"/>
    <xf numFmtId="0" fontId="26" fillId="27" borderId="14" xfId="0" applyFont="1" applyFill="1" applyBorder="1" applyAlignment="1">
      <alignment horizontal="center" vertical="center" wrapText="1"/>
    </xf>
    <xf numFmtId="0" fontId="26" fillId="27" borderId="15" xfId="0" applyFont="1" applyFill="1" applyBorder="1" applyAlignment="1">
      <alignment horizontal="center" vertical="center" wrapText="1"/>
    </xf>
    <xf numFmtId="0" fontId="26" fillId="27" borderId="16" xfId="0" applyFont="1" applyFill="1" applyBorder="1" applyAlignment="1">
      <alignment horizontal="center" vertical="center"/>
    </xf>
    <xf numFmtId="0" fontId="26" fillId="27" borderId="27" xfId="0" applyFont="1" applyFill="1" applyBorder="1" applyAlignment="1">
      <alignment horizontal="center" vertical="center"/>
    </xf>
    <xf numFmtId="0" fontId="1" fillId="27" borderId="31" xfId="0" applyFont="1" applyFill="1" applyBorder="1"/>
    <xf numFmtId="3" fontId="1" fillId="27" borderId="0" xfId="0" applyNumberFormat="1" applyFont="1" applyFill="1" applyBorder="1"/>
    <xf numFmtId="0" fontId="1" fillId="27" borderId="0" xfId="0" applyFont="1" applyFill="1" applyBorder="1"/>
    <xf numFmtId="0" fontId="1" fillId="27" borderId="30" xfId="0" applyFont="1" applyFill="1" applyBorder="1"/>
    <xf numFmtId="0" fontId="3" fillId="27" borderId="0" xfId="0" applyFont="1" applyFill="1" applyBorder="1" applyAlignment="1">
      <alignment vertical="top"/>
    </xf>
    <xf numFmtId="164" fontId="1" fillId="27" borderId="30" xfId="0" applyNumberFormat="1" applyFont="1" applyFill="1" applyBorder="1"/>
    <xf numFmtId="0" fontId="23" fillId="27" borderId="31" xfId="0" applyFont="1" applyFill="1" applyBorder="1"/>
    <xf numFmtId="0" fontId="1" fillId="27" borderId="33" xfId="0" applyFont="1" applyFill="1" applyBorder="1"/>
    <xf numFmtId="0" fontId="1" fillId="27" borderId="34" xfId="0" applyFont="1" applyFill="1" applyBorder="1"/>
    <xf numFmtId="0" fontId="1" fillId="27" borderId="35" xfId="0" applyFont="1" applyFill="1" applyBorder="1"/>
    <xf numFmtId="0" fontId="22" fillId="27" borderId="22" xfId="0" applyFont="1" applyFill="1" applyBorder="1" applyAlignment="1">
      <alignment vertical="center"/>
    </xf>
    <xf numFmtId="0" fontId="1" fillId="27" borderId="23" xfId="0" applyFont="1" applyFill="1" applyBorder="1"/>
    <xf numFmtId="0" fontId="1" fillId="27" borderId="24" xfId="0" applyFont="1" applyFill="1" applyBorder="1"/>
    <xf numFmtId="0" fontId="22" fillId="27" borderId="0" xfId="0" applyFont="1" applyFill="1" applyBorder="1" applyAlignment="1">
      <alignment vertical="center"/>
    </xf>
    <xf numFmtId="0" fontId="1" fillId="27" borderId="0" xfId="0" applyFont="1" applyFill="1"/>
    <xf numFmtId="0" fontId="26" fillId="27" borderId="13" xfId="0" applyFont="1" applyFill="1" applyBorder="1"/>
    <xf numFmtId="164" fontId="26" fillId="27" borderId="17" xfId="28" applyNumberFormat="1" applyFont="1" applyFill="1" applyBorder="1" applyAlignment="1">
      <alignment vertical="center"/>
    </xf>
    <xf numFmtId="164" fontId="26" fillId="27" borderId="0" xfId="28" applyNumberFormat="1" applyFont="1" applyFill="1" applyBorder="1" applyAlignment="1">
      <alignment vertical="center"/>
    </xf>
    <xf numFmtId="164" fontId="26" fillId="27" borderId="18" xfId="0" applyNumberFormat="1" applyFont="1" applyFill="1" applyBorder="1" applyAlignment="1">
      <alignment horizontal="right" vertical="center"/>
    </xf>
    <xf numFmtId="164" fontId="26" fillId="27" borderId="0" xfId="0" applyNumberFormat="1" applyFont="1" applyFill="1" applyBorder="1" applyAlignment="1">
      <alignment vertical="center"/>
    </xf>
    <xf numFmtId="0" fontId="3" fillId="27" borderId="0" xfId="0" applyFont="1" applyFill="1" applyAlignment="1">
      <alignment vertical="top"/>
    </xf>
    <xf numFmtId="164" fontId="1" fillId="27" borderId="0" xfId="0" applyNumberFormat="1" applyFont="1" applyFill="1"/>
    <xf numFmtId="0" fontId="23" fillId="27" borderId="0" xfId="0" applyFont="1" applyFill="1" applyBorder="1"/>
    <xf numFmtId="164" fontId="27" fillId="27" borderId="18" xfId="0" applyNumberFormat="1" applyFont="1" applyFill="1" applyBorder="1" applyAlignment="1">
      <alignment horizontal="right" vertical="center"/>
    </xf>
    <xf numFmtId="164" fontId="27" fillId="27" borderId="18" xfId="0" applyNumberFormat="1" applyFont="1" applyFill="1" applyBorder="1" applyAlignment="1">
      <alignment vertical="center"/>
    </xf>
    <xf numFmtId="0" fontId="32" fillId="24" borderId="10" xfId="0" applyFont="1" applyFill="1" applyBorder="1" applyAlignment="1">
      <alignment vertical="center"/>
    </xf>
    <xf numFmtId="0" fontId="31" fillId="27" borderId="17" xfId="0" applyFont="1" applyFill="1" applyBorder="1" applyAlignment="1">
      <alignment vertical="center"/>
    </xf>
    <xf numFmtId="0" fontId="31" fillId="27" borderId="17" xfId="0" applyFont="1" applyFill="1" applyBorder="1" applyAlignment="1">
      <alignment horizontal="left" vertical="center" indent="2"/>
    </xf>
    <xf numFmtId="0" fontId="31" fillId="27" borderId="17" xfId="0" applyFont="1" applyFill="1" applyBorder="1" applyAlignment="1">
      <alignment horizontal="left" vertical="center" indent="4"/>
    </xf>
    <xf numFmtId="0" fontId="31" fillId="27" borderId="17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vertical="center"/>
    </xf>
    <xf numFmtId="0" fontId="32" fillId="24" borderId="28" xfId="0" applyFont="1" applyFill="1" applyBorder="1"/>
    <xf numFmtId="0" fontId="32" fillId="24" borderId="32" xfId="0" applyFont="1" applyFill="1" applyBorder="1"/>
    <xf numFmtId="0" fontId="31" fillId="27" borderId="31" xfId="0" applyFont="1" applyFill="1" applyBorder="1" applyAlignment="1">
      <alignment horizontal="left" vertical="center" indent="1"/>
    </xf>
    <xf numFmtId="164" fontId="27" fillId="24" borderId="11" xfId="28" applyNumberFormat="1" applyFont="1" applyFill="1" applyBorder="1" applyAlignment="1">
      <alignment horizontal="right" vertical="center" wrapText="1"/>
    </xf>
    <xf numFmtId="164" fontId="27" fillId="24" borderId="29" xfId="0" applyNumberFormat="1" applyFont="1" applyFill="1" applyBorder="1" applyAlignment="1">
      <alignment horizontal="right" vertical="center"/>
    </xf>
    <xf numFmtId="164" fontId="26" fillId="27" borderId="21" xfId="28" applyNumberFormat="1" applyFont="1" applyFill="1" applyBorder="1" applyAlignment="1">
      <alignment vertical="center"/>
    </xf>
    <xf numFmtId="164" fontId="26" fillId="27" borderId="30" xfId="0" applyNumberFormat="1" applyFont="1" applyFill="1" applyBorder="1" applyAlignment="1">
      <alignment horizontal="right" vertical="center"/>
    </xf>
    <xf numFmtId="164" fontId="27" fillId="24" borderId="29" xfId="28" applyNumberFormat="1" applyFont="1" applyFill="1" applyBorder="1" applyAlignment="1">
      <alignment vertical="center"/>
    </xf>
    <xf numFmtId="164" fontId="26" fillId="27" borderId="13" xfId="28" applyNumberFormat="1" applyFont="1" applyFill="1" applyBorder="1" applyAlignment="1">
      <alignment vertical="center"/>
    </xf>
    <xf numFmtId="0" fontId="24" fillId="26" borderId="25" xfId="0" applyFont="1" applyFill="1" applyBorder="1" applyAlignment="1">
      <alignment horizontal="left" vertical="center"/>
    </xf>
    <xf numFmtId="0" fontId="33" fillId="24" borderId="28" xfId="0" applyFont="1" applyFill="1" applyBorder="1" applyAlignment="1">
      <alignment vertical="center"/>
    </xf>
    <xf numFmtId="164" fontId="28" fillId="24" borderId="11" xfId="0" applyNumberFormat="1" applyFont="1" applyFill="1" applyBorder="1" applyAlignment="1">
      <alignment vertical="center"/>
    </xf>
    <xf numFmtId="164" fontId="28" fillId="24" borderId="29" xfId="0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164" fontId="28" fillId="24" borderId="11" xfId="28" applyNumberFormat="1" applyFont="1" applyFill="1" applyBorder="1" applyAlignment="1">
      <alignment vertical="center"/>
    </xf>
    <xf numFmtId="164" fontId="28" fillId="24" borderId="12" xfId="0" applyNumberFormat="1" applyFont="1" applyFill="1" applyBorder="1" applyAlignment="1">
      <alignment vertical="center"/>
    </xf>
    <xf numFmtId="164" fontId="27" fillId="24" borderId="11" xfId="0" applyNumberFormat="1" applyFont="1" applyFill="1" applyBorder="1" applyAlignment="1">
      <alignment horizontal="right" vertical="center" wrapText="1"/>
    </xf>
    <xf numFmtId="164" fontId="27" fillId="24" borderId="12" xfId="0" applyNumberFormat="1" applyFont="1" applyFill="1" applyBorder="1" applyAlignment="1">
      <alignment horizontal="right" vertical="center" wrapText="1"/>
    </xf>
    <xf numFmtId="164" fontId="26" fillId="27" borderId="0" xfId="28" applyNumberFormat="1" applyFont="1" applyFill="1" applyBorder="1" applyAlignment="1">
      <alignment vertical="center"/>
    </xf>
    <xf numFmtId="164" fontId="26" fillId="27" borderId="0" xfId="0" applyNumberFormat="1" applyFont="1" applyFill="1" applyBorder="1" applyAlignment="1">
      <alignment vertical="center"/>
    </xf>
    <xf numFmtId="164" fontId="27" fillId="27" borderId="18" xfId="0" applyNumberFormat="1" applyFont="1" applyFill="1" applyBorder="1" applyAlignment="1">
      <alignment vertical="center"/>
    </xf>
    <xf numFmtId="0" fontId="25" fillId="26" borderId="19" xfId="0" applyFont="1" applyFill="1" applyBorder="1" applyAlignment="1">
      <alignment horizontal="center" vertical="center" wrapText="1"/>
    </xf>
    <xf numFmtId="0" fontId="25" fillId="26" borderId="36" xfId="0" applyFont="1" applyFill="1" applyBorder="1" applyAlignment="1">
      <alignment horizontal="center" vertical="center" wrapText="1"/>
    </xf>
    <xf numFmtId="0" fontId="25" fillId="26" borderId="37" xfId="0" applyFont="1" applyFill="1" applyBorder="1" applyAlignment="1">
      <alignment horizontal="center" vertical="center" wrapText="1"/>
    </xf>
    <xf numFmtId="0" fontId="25" fillId="26" borderId="38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/>
    </xf>
    <xf numFmtId="0" fontId="30" fillId="25" borderId="38" xfId="0" applyFont="1" applyFill="1" applyBorder="1" applyAlignment="1">
      <alignment horizontal="center" vertical="center"/>
    </xf>
    <xf numFmtId="0" fontId="30" fillId="25" borderId="25" xfId="0" applyFont="1" applyFill="1" applyBorder="1" applyAlignment="1">
      <alignment horizontal="center" vertical="center"/>
    </xf>
  </cellXfs>
  <cellStyles count="5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2" xfId="29"/>
    <cellStyle name="Comma 2 2" xfId="30"/>
    <cellStyle name="Comma 3" xfId="31"/>
    <cellStyle name="Comma 4" xfId="32"/>
    <cellStyle name="Comma 4 2" xfId="33"/>
    <cellStyle name="Comma 4 3" xfId="34"/>
    <cellStyle name="Comma 5" xfId="35"/>
    <cellStyle name="Comma 6" xfId="36"/>
    <cellStyle name="Currency 2" xfId="37"/>
    <cellStyle name="Explanatory Text 2" xfId="38"/>
    <cellStyle name="Good 2" xfId="39"/>
    <cellStyle name="Heading 1 2" xfId="40"/>
    <cellStyle name="Heading 2 2" xfId="41"/>
    <cellStyle name="Heading 3 2" xfId="42"/>
    <cellStyle name="Heading 4 2" xfId="43"/>
    <cellStyle name="Input 2" xfId="44"/>
    <cellStyle name="Linked Cell 2" xfId="45"/>
    <cellStyle name="Neutral 2" xfId="46"/>
    <cellStyle name="Normal" xfId="0" builtinId="0"/>
    <cellStyle name="Normal 2" xfId="47"/>
    <cellStyle name="Normal 2 2" xfId="48"/>
    <cellStyle name="Normal 3" xfId="49"/>
    <cellStyle name="Note 2" xfId="50"/>
    <cellStyle name="Output 2" xfId="51"/>
    <cellStyle name="Percent 2" xfId="52"/>
    <cellStyle name="Title 2" xfId="53"/>
    <cellStyle name="Total 2" xfId="54"/>
    <cellStyle name="Warning Text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</xdr:colOff>
      <xdr:row>18</xdr:row>
      <xdr:rowOff>66675</xdr:rowOff>
    </xdr:from>
    <xdr:to>
      <xdr:col>13</xdr:col>
      <xdr:colOff>415295</xdr:colOff>
      <xdr:row>25</xdr:row>
      <xdr:rowOff>74329</xdr:rowOff>
    </xdr:to>
    <xdr:sp macro="" textlink="">
      <xdr:nvSpPr>
        <xdr:cNvPr id="3" name="TextBox 2"/>
        <xdr:cNvSpPr txBox="1"/>
      </xdr:nvSpPr>
      <xdr:spPr>
        <a:xfrm>
          <a:off x="285750" y="4371975"/>
          <a:ext cx="108204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2021; excludes student and other temporary employees and those on leavewithout pay. 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211007</xdr:colOff>
      <xdr:row>17</xdr:row>
      <xdr:rowOff>133911</xdr:rowOff>
    </xdr:from>
    <xdr:to>
      <xdr:col>13</xdr:col>
      <xdr:colOff>344364</xdr:colOff>
      <xdr:row>23</xdr:row>
      <xdr:rowOff>100854</xdr:rowOff>
    </xdr:to>
    <xdr:sp macro="" textlink="">
      <xdr:nvSpPr>
        <xdr:cNvPr id="2" name="TextBox 1"/>
        <xdr:cNvSpPr txBox="1"/>
      </xdr:nvSpPr>
      <xdr:spPr>
        <a:xfrm>
          <a:off x="211007" y="4661087"/>
          <a:ext cx="11115122" cy="90823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2021;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50.85546875" style="2" customWidth="1"/>
    <col min="2" max="2" width="9.140625" style="2"/>
    <col min="3" max="3" width="9.140625" style="1"/>
    <col min="4" max="4" width="10.28515625" style="1" customWidth="1"/>
    <col min="5" max="13" width="9.140625" style="1"/>
    <col min="14" max="16" width="10.85546875" style="1" customWidth="1"/>
    <col min="17" max="16384" width="9.140625" style="1"/>
  </cols>
  <sheetData>
    <row r="1" spans="1:16" ht="28.5" customHeight="1" x14ac:dyDescent="0.2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1:16" ht="33.75" customHeight="1" thickBot="1" x14ac:dyDescent="0.25">
      <c r="A2" s="64"/>
      <c r="B2" s="76" t="s">
        <v>0</v>
      </c>
      <c r="C2" s="77"/>
      <c r="D2" s="78"/>
      <c r="E2" s="76" t="s">
        <v>1</v>
      </c>
      <c r="F2" s="77"/>
      <c r="G2" s="78"/>
      <c r="H2" s="76" t="s">
        <v>2</v>
      </c>
      <c r="I2" s="77"/>
      <c r="J2" s="78"/>
      <c r="K2" s="76" t="s">
        <v>3</v>
      </c>
      <c r="L2" s="77"/>
      <c r="M2" s="78"/>
      <c r="N2" s="76" t="s">
        <v>4</v>
      </c>
      <c r="O2" s="77"/>
      <c r="P2" s="79"/>
    </row>
    <row r="3" spans="1:16" ht="31.5" customHeight="1" x14ac:dyDescent="0.2">
      <c r="A3" s="19"/>
      <c r="B3" s="20" t="s">
        <v>23</v>
      </c>
      <c r="C3" s="21" t="s">
        <v>22</v>
      </c>
      <c r="D3" s="22" t="s">
        <v>5</v>
      </c>
      <c r="E3" s="20" t="s">
        <v>23</v>
      </c>
      <c r="F3" s="21" t="s">
        <v>22</v>
      </c>
      <c r="G3" s="22" t="s">
        <v>5</v>
      </c>
      <c r="H3" s="20" t="s">
        <v>23</v>
      </c>
      <c r="I3" s="21" t="s">
        <v>22</v>
      </c>
      <c r="J3" s="22" t="s">
        <v>5</v>
      </c>
      <c r="K3" s="20" t="s">
        <v>23</v>
      </c>
      <c r="L3" s="21" t="s">
        <v>22</v>
      </c>
      <c r="M3" s="22" t="s">
        <v>5</v>
      </c>
      <c r="N3" s="20" t="s">
        <v>23</v>
      </c>
      <c r="O3" s="21" t="s">
        <v>22</v>
      </c>
      <c r="P3" s="23" t="s">
        <v>5</v>
      </c>
    </row>
    <row r="4" spans="1:16" ht="21" customHeight="1" x14ac:dyDescent="0.25">
      <c r="A4" s="55" t="s">
        <v>6</v>
      </c>
      <c r="B4" s="10">
        <f>B5+B13</f>
        <v>2625</v>
      </c>
      <c r="C4" s="11">
        <f>C5+C13</f>
        <v>938</v>
      </c>
      <c r="D4" s="12">
        <f>SUM(B4:C4)</f>
        <v>3563</v>
      </c>
      <c r="E4" s="58">
        <f>E5+E13</f>
        <v>505</v>
      </c>
      <c r="F4" s="11">
        <f>F5+F13</f>
        <v>337</v>
      </c>
      <c r="G4" s="12">
        <f>SUM(E4:F4)</f>
        <v>842</v>
      </c>
      <c r="H4" s="58">
        <f>H5+H13</f>
        <v>5696</v>
      </c>
      <c r="I4" s="11">
        <f>I5+I13</f>
        <v>942</v>
      </c>
      <c r="J4" s="12">
        <f>SUM(H4:I4)</f>
        <v>6638</v>
      </c>
      <c r="K4" s="13">
        <f>K5+K13</f>
        <v>0</v>
      </c>
      <c r="L4" s="11">
        <f>L5+L13</f>
        <v>0</v>
      </c>
      <c r="M4" s="12">
        <f>SUM(K4:L4)</f>
        <v>0</v>
      </c>
      <c r="N4" s="13">
        <f>B4+E4+H4+K4</f>
        <v>8826</v>
      </c>
      <c r="O4" s="13">
        <f>C4+F4+I4+L4</f>
        <v>2217</v>
      </c>
      <c r="P4" s="59">
        <f>SUM(N4:O4)</f>
        <v>11043</v>
      </c>
    </row>
    <row r="5" spans="1:16" ht="21" customHeight="1" x14ac:dyDescent="0.2">
      <c r="A5" s="50" t="s">
        <v>7</v>
      </c>
      <c r="B5" s="40">
        <f>B6+B10</f>
        <v>1694</v>
      </c>
      <c r="C5" s="41">
        <f>C6+C10</f>
        <v>725</v>
      </c>
      <c r="D5" s="42">
        <f>SUM(B5:C5)</f>
        <v>2419</v>
      </c>
      <c r="E5" s="41">
        <f>E6+E10</f>
        <v>469</v>
      </c>
      <c r="F5" s="41">
        <f>F6+F10</f>
        <v>325</v>
      </c>
      <c r="G5" s="42">
        <f>SUM(E5:F5)</f>
        <v>794</v>
      </c>
      <c r="H5" s="40">
        <f>H6+H10</f>
        <v>4710</v>
      </c>
      <c r="I5" s="41">
        <f>I6+I10</f>
        <v>901</v>
      </c>
      <c r="J5" s="42">
        <f>SUM(H5:I5)</f>
        <v>5611</v>
      </c>
      <c r="K5" s="41">
        <f>K6+K10</f>
        <v>0</v>
      </c>
      <c r="L5" s="41">
        <f>L6+L10</f>
        <v>0</v>
      </c>
      <c r="M5" s="42">
        <f>SUM(K5:L5)</f>
        <v>0</v>
      </c>
      <c r="N5" s="60">
        <f>B5+E5+H5+K5</f>
        <v>6873</v>
      </c>
      <c r="O5" s="43">
        <f>C5+F5+I5+L5</f>
        <v>1951</v>
      </c>
      <c r="P5" s="61">
        <f>SUM(N5:O5)</f>
        <v>8824</v>
      </c>
    </row>
    <row r="6" spans="1:16" ht="21" customHeight="1" x14ac:dyDescent="0.2">
      <c r="A6" s="51" t="s">
        <v>8</v>
      </c>
      <c r="B6" s="40">
        <f>SUM(B7:B9)</f>
        <v>1210</v>
      </c>
      <c r="C6" s="41">
        <f>SUM(C7:C9)</f>
        <v>4</v>
      </c>
      <c r="D6" s="42">
        <f t="shared" ref="D6:D13" si="0">SUM(B6:C6)</f>
        <v>1214</v>
      </c>
      <c r="E6" s="41">
        <f>SUM(E7:E9)</f>
        <v>279</v>
      </c>
      <c r="F6" s="41">
        <f>SUM(F7:F9)</f>
        <v>14</v>
      </c>
      <c r="G6" s="42">
        <f t="shared" ref="G6:G13" si="1">SUM(E6:F6)</f>
        <v>293</v>
      </c>
      <c r="H6" s="40">
        <f>SUM(H7:H9)</f>
        <v>2690</v>
      </c>
      <c r="I6" s="41">
        <f>SUM(I7:I9)</f>
        <v>46</v>
      </c>
      <c r="J6" s="42">
        <f t="shared" ref="J6:J13" si="2">SUM(H6:I6)</f>
        <v>2736</v>
      </c>
      <c r="K6" s="41">
        <f>SUM(K7:K9)</f>
        <v>0</v>
      </c>
      <c r="L6" s="41">
        <f>SUM(L7:L9)</f>
        <v>0</v>
      </c>
      <c r="M6" s="42">
        <f t="shared" ref="M6:M13" si="3">SUM(K6:L6)</f>
        <v>0</v>
      </c>
      <c r="N6" s="40">
        <f t="shared" ref="N6:N13" si="4">B6+E6+H6+K6</f>
        <v>4179</v>
      </c>
      <c r="O6" s="43">
        <f t="shared" ref="O6:O13" si="5">C6+F6+I6+L6</f>
        <v>64</v>
      </c>
      <c r="P6" s="61">
        <f t="shared" ref="P6:P13" si="6">SUM(N6:O6)</f>
        <v>4243</v>
      </c>
    </row>
    <row r="7" spans="1:16" ht="21" customHeight="1" x14ac:dyDescent="0.2">
      <c r="A7" s="52" t="s">
        <v>9</v>
      </c>
      <c r="B7" s="40">
        <f>'Fall 2021 Split'!B7</f>
        <v>517</v>
      </c>
      <c r="C7" s="41">
        <f>'Fall 2021 Split'!C7</f>
        <v>3</v>
      </c>
      <c r="D7" s="42">
        <f t="shared" si="0"/>
        <v>520</v>
      </c>
      <c r="E7" s="40">
        <f>'Fall 2021 Split'!E7</f>
        <v>81</v>
      </c>
      <c r="F7" s="41">
        <f>'Fall 2021 Split'!F7</f>
        <v>10</v>
      </c>
      <c r="G7" s="42">
        <f t="shared" si="1"/>
        <v>91</v>
      </c>
      <c r="H7" s="41">
        <f>'Fall 2021 Split'!Q7</f>
        <v>692</v>
      </c>
      <c r="I7" s="41">
        <f>'Fall 2021 Split'!R7</f>
        <v>6</v>
      </c>
      <c r="J7" s="42">
        <f t="shared" si="2"/>
        <v>698</v>
      </c>
      <c r="K7" s="41">
        <f>'Fall 2021 Split'!T7</f>
        <v>0</v>
      </c>
      <c r="L7" s="41">
        <f>'Fall 2021 Split'!U7</f>
        <v>0</v>
      </c>
      <c r="M7" s="42">
        <f t="shared" si="3"/>
        <v>0</v>
      </c>
      <c r="N7" s="40">
        <f t="shared" si="4"/>
        <v>1290</v>
      </c>
      <c r="O7" s="43">
        <f t="shared" si="5"/>
        <v>19</v>
      </c>
      <c r="P7" s="61">
        <f t="shared" si="6"/>
        <v>1309</v>
      </c>
    </row>
    <row r="8" spans="1:16" ht="21" customHeight="1" x14ac:dyDescent="0.2">
      <c r="A8" s="52" t="s">
        <v>10</v>
      </c>
      <c r="B8" s="40">
        <f>'Fall 2021 Split'!B8</f>
        <v>375</v>
      </c>
      <c r="C8" s="41">
        <f>'Fall 2021 Split'!C8</f>
        <v>0</v>
      </c>
      <c r="D8" s="42">
        <f t="shared" si="0"/>
        <v>375</v>
      </c>
      <c r="E8" s="40">
        <f>'Fall 2021 Split'!E8</f>
        <v>90</v>
      </c>
      <c r="F8" s="41">
        <f>'Fall 2021 Split'!F8</f>
        <v>4</v>
      </c>
      <c r="G8" s="42">
        <f t="shared" si="1"/>
        <v>94</v>
      </c>
      <c r="H8" s="41">
        <f>'Fall 2021 Split'!Q8</f>
        <v>885</v>
      </c>
      <c r="I8" s="41">
        <f>'Fall 2021 Split'!R8</f>
        <v>13</v>
      </c>
      <c r="J8" s="42">
        <f t="shared" si="2"/>
        <v>898</v>
      </c>
      <c r="K8" s="41">
        <f>'Fall 2021 Split'!T8</f>
        <v>0</v>
      </c>
      <c r="L8" s="41">
        <f>'Fall 2021 Split'!U8</f>
        <v>0</v>
      </c>
      <c r="M8" s="42">
        <f t="shared" si="3"/>
        <v>0</v>
      </c>
      <c r="N8" s="40">
        <f t="shared" si="4"/>
        <v>1350</v>
      </c>
      <c r="O8" s="43">
        <f t="shared" si="5"/>
        <v>17</v>
      </c>
      <c r="P8" s="61">
        <f t="shared" si="6"/>
        <v>1367</v>
      </c>
    </row>
    <row r="9" spans="1:16" ht="21" customHeight="1" x14ac:dyDescent="0.2">
      <c r="A9" s="52" t="s">
        <v>11</v>
      </c>
      <c r="B9" s="40">
        <f>'Fall 2021 Split'!B9</f>
        <v>318</v>
      </c>
      <c r="C9" s="41">
        <f>'Fall 2021 Split'!C9</f>
        <v>1</v>
      </c>
      <c r="D9" s="42">
        <f t="shared" si="0"/>
        <v>319</v>
      </c>
      <c r="E9" s="40">
        <f>'Fall 2021 Split'!E9</f>
        <v>108</v>
      </c>
      <c r="F9" s="41">
        <f>'Fall 2021 Split'!F9</f>
        <v>0</v>
      </c>
      <c r="G9" s="42">
        <f t="shared" si="1"/>
        <v>108</v>
      </c>
      <c r="H9" s="41">
        <f>'Fall 2021 Split'!Q9</f>
        <v>1113</v>
      </c>
      <c r="I9" s="41">
        <f>'Fall 2021 Split'!R9</f>
        <v>27</v>
      </c>
      <c r="J9" s="42">
        <f t="shared" si="2"/>
        <v>1140</v>
      </c>
      <c r="K9" s="41">
        <f>'Fall 2021 Split'!T9</f>
        <v>0</v>
      </c>
      <c r="L9" s="41">
        <f>'Fall 2021 Split'!U9</f>
        <v>0</v>
      </c>
      <c r="M9" s="42">
        <f t="shared" si="3"/>
        <v>0</v>
      </c>
      <c r="N9" s="40">
        <f t="shared" si="4"/>
        <v>1539</v>
      </c>
      <c r="O9" s="43">
        <f t="shared" si="5"/>
        <v>28</v>
      </c>
      <c r="P9" s="61">
        <f t="shared" si="6"/>
        <v>1567</v>
      </c>
    </row>
    <row r="10" spans="1:16" ht="21" customHeight="1" x14ac:dyDescent="0.2">
      <c r="A10" s="51" t="s">
        <v>12</v>
      </c>
      <c r="B10" s="40">
        <f>SUM(B11:B12)</f>
        <v>484</v>
      </c>
      <c r="C10" s="41">
        <f>SUM(C11:C12)</f>
        <v>721</v>
      </c>
      <c r="D10" s="42">
        <f t="shared" si="0"/>
        <v>1205</v>
      </c>
      <c r="E10" s="41">
        <f>SUM(E11:E12)</f>
        <v>190</v>
      </c>
      <c r="F10" s="41">
        <f>SUM(F11:F12)</f>
        <v>311</v>
      </c>
      <c r="G10" s="42">
        <f t="shared" si="1"/>
        <v>501</v>
      </c>
      <c r="H10" s="40">
        <f>SUM(H11:H12)</f>
        <v>2020</v>
      </c>
      <c r="I10" s="41">
        <f>SUM(I11:I12)</f>
        <v>855</v>
      </c>
      <c r="J10" s="42">
        <f t="shared" si="2"/>
        <v>2875</v>
      </c>
      <c r="K10" s="41">
        <f>SUM(K11:K12)</f>
        <v>0</v>
      </c>
      <c r="L10" s="41">
        <f>SUM(L11:L12)</f>
        <v>0</v>
      </c>
      <c r="M10" s="42">
        <f t="shared" si="3"/>
        <v>0</v>
      </c>
      <c r="N10" s="40">
        <f t="shared" si="4"/>
        <v>2694</v>
      </c>
      <c r="O10" s="43">
        <f t="shared" si="5"/>
        <v>1887</v>
      </c>
      <c r="P10" s="61">
        <f t="shared" si="6"/>
        <v>4581</v>
      </c>
    </row>
    <row r="11" spans="1:16" ht="21" customHeight="1" x14ac:dyDescent="0.2">
      <c r="A11" s="52" t="s">
        <v>13</v>
      </c>
      <c r="B11" s="40">
        <f>'Fall 2021 Split'!B11</f>
        <v>484</v>
      </c>
      <c r="C11" s="41">
        <f>'Fall 2021 Split'!C11</f>
        <v>5</v>
      </c>
      <c r="D11" s="42">
        <f t="shared" si="0"/>
        <v>489</v>
      </c>
      <c r="E11" s="40">
        <f>'Fall 2021 Split'!E11</f>
        <v>187</v>
      </c>
      <c r="F11" s="41">
        <f>'Fall 2021 Split'!F11</f>
        <v>23</v>
      </c>
      <c r="G11" s="42">
        <f t="shared" si="1"/>
        <v>210</v>
      </c>
      <c r="H11" s="41">
        <f>'Fall 2021 Split'!Q11</f>
        <v>1781</v>
      </c>
      <c r="I11" s="41">
        <f>'Fall 2021 Split'!R11</f>
        <v>10</v>
      </c>
      <c r="J11" s="42">
        <f t="shared" si="2"/>
        <v>1791</v>
      </c>
      <c r="K11" s="41">
        <f>'Fall 2021 Split'!T11</f>
        <v>0</v>
      </c>
      <c r="L11" s="41">
        <f>'Fall 2021 Split'!U11</f>
        <v>0</v>
      </c>
      <c r="M11" s="42">
        <f t="shared" si="3"/>
        <v>0</v>
      </c>
      <c r="N11" s="40">
        <f t="shared" si="4"/>
        <v>2452</v>
      </c>
      <c r="O11" s="43">
        <f t="shared" si="5"/>
        <v>38</v>
      </c>
      <c r="P11" s="61">
        <f t="shared" si="6"/>
        <v>2490</v>
      </c>
    </row>
    <row r="12" spans="1:16" ht="21" customHeight="1" x14ac:dyDescent="0.2">
      <c r="A12" s="52" t="s">
        <v>14</v>
      </c>
      <c r="B12" s="40">
        <f>'Fall 2021 Split'!B12</f>
        <v>0</v>
      </c>
      <c r="C12" s="41">
        <f>'Fall 2021 Split'!C12</f>
        <v>716</v>
      </c>
      <c r="D12" s="42">
        <f t="shared" si="0"/>
        <v>716</v>
      </c>
      <c r="E12" s="40">
        <f>'Fall 2021 Split'!E12</f>
        <v>3</v>
      </c>
      <c r="F12" s="41">
        <f>'Fall 2021 Split'!F12</f>
        <v>288</v>
      </c>
      <c r="G12" s="42">
        <f t="shared" si="1"/>
        <v>291</v>
      </c>
      <c r="H12" s="41">
        <f>'Fall 2021 Split'!Q12</f>
        <v>239</v>
      </c>
      <c r="I12" s="41">
        <f>'Fall 2021 Split'!R12</f>
        <v>845</v>
      </c>
      <c r="J12" s="42">
        <f t="shared" si="2"/>
        <v>1084</v>
      </c>
      <c r="K12" s="41">
        <f>'Fall 2021 Split'!T12</f>
        <v>0</v>
      </c>
      <c r="L12" s="41">
        <f>'Fall 2021 Split'!U12</f>
        <v>0</v>
      </c>
      <c r="M12" s="42">
        <f t="shared" si="3"/>
        <v>0</v>
      </c>
      <c r="N12" s="40">
        <f t="shared" si="4"/>
        <v>242</v>
      </c>
      <c r="O12" s="43">
        <f t="shared" si="5"/>
        <v>1849</v>
      </c>
      <c r="P12" s="61">
        <f t="shared" si="6"/>
        <v>2091</v>
      </c>
    </row>
    <row r="13" spans="1:16" ht="21" customHeight="1" x14ac:dyDescent="0.2">
      <c r="A13" s="53" t="s">
        <v>21</v>
      </c>
      <c r="B13" s="40">
        <f>'Fall 2021 Split'!B13</f>
        <v>931</v>
      </c>
      <c r="C13" s="41">
        <f>'Fall 2021 Split'!C13</f>
        <v>213</v>
      </c>
      <c r="D13" s="42">
        <f t="shared" si="0"/>
        <v>1144</v>
      </c>
      <c r="E13" s="40">
        <f>'Fall 2021 Split'!E13</f>
        <v>36</v>
      </c>
      <c r="F13" s="41">
        <f>'Fall 2021 Split'!F13</f>
        <v>12</v>
      </c>
      <c r="G13" s="42">
        <f t="shared" si="1"/>
        <v>48</v>
      </c>
      <c r="H13" s="41">
        <f>'Fall 2021 Split'!Q13</f>
        <v>986</v>
      </c>
      <c r="I13" s="41">
        <f>'Fall 2021 Split'!R13</f>
        <v>41</v>
      </c>
      <c r="J13" s="42">
        <f t="shared" si="2"/>
        <v>1027</v>
      </c>
      <c r="K13" s="41">
        <f>'Fall 2021 Split'!T13</f>
        <v>0</v>
      </c>
      <c r="L13" s="41">
        <f>'Fall 2021 Split'!U13</f>
        <v>0</v>
      </c>
      <c r="M13" s="42">
        <f t="shared" si="3"/>
        <v>0</v>
      </c>
      <c r="N13" s="40">
        <f t="shared" si="4"/>
        <v>1953</v>
      </c>
      <c r="O13" s="43">
        <f t="shared" si="5"/>
        <v>266</v>
      </c>
      <c r="P13" s="61">
        <f t="shared" si="6"/>
        <v>2219</v>
      </c>
    </row>
    <row r="14" spans="1:16" ht="21" customHeight="1" x14ac:dyDescent="0.25">
      <c r="A14" s="56" t="s">
        <v>15</v>
      </c>
      <c r="B14" s="17">
        <f t="shared" ref="B14:M14" si="7">B15+B16</f>
        <v>5124</v>
      </c>
      <c r="C14" s="15">
        <f t="shared" si="7"/>
        <v>534</v>
      </c>
      <c r="D14" s="16">
        <f t="shared" si="7"/>
        <v>5658</v>
      </c>
      <c r="E14" s="15">
        <f t="shared" si="7"/>
        <v>702</v>
      </c>
      <c r="F14" s="15">
        <f t="shared" si="7"/>
        <v>72</v>
      </c>
      <c r="G14" s="16">
        <f t="shared" si="7"/>
        <v>774</v>
      </c>
      <c r="H14" s="15">
        <f t="shared" si="7"/>
        <v>6414</v>
      </c>
      <c r="I14" s="15">
        <f t="shared" si="7"/>
        <v>233</v>
      </c>
      <c r="J14" s="16">
        <f t="shared" si="7"/>
        <v>6647</v>
      </c>
      <c r="K14" s="15">
        <f t="shared" si="7"/>
        <v>530</v>
      </c>
      <c r="L14" s="15">
        <f t="shared" si="7"/>
        <v>12</v>
      </c>
      <c r="M14" s="16">
        <f t="shared" si="7"/>
        <v>542</v>
      </c>
      <c r="N14" s="13">
        <f t="shared" ref="N14:O16" si="8">B14+E14+H14+K14</f>
        <v>12770</v>
      </c>
      <c r="O14" s="13">
        <f t="shared" si="8"/>
        <v>851</v>
      </c>
      <c r="P14" s="62">
        <f>P15+P16</f>
        <v>13621</v>
      </c>
    </row>
    <row r="15" spans="1:16" ht="21" customHeight="1" x14ac:dyDescent="0.2">
      <c r="A15" s="57" t="s">
        <v>17</v>
      </c>
      <c r="B15" s="40">
        <f>'Fall 2021 Split'!B15</f>
        <v>39</v>
      </c>
      <c r="C15" s="41">
        <f>'Fall 2021 Split'!C15</f>
        <v>0</v>
      </c>
      <c r="D15" s="42">
        <f>SUM(B15:C15)</f>
        <v>39</v>
      </c>
      <c r="E15" s="40">
        <f>'Fall 2021 Split'!E15</f>
        <v>15</v>
      </c>
      <c r="F15" s="41">
        <f>'Fall 2021 Split'!F15</f>
        <v>3</v>
      </c>
      <c r="G15" s="42">
        <f>SUM(E15:F15)</f>
        <v>18</v>
      </c>
      <c r="H15" s="41">
        <f>'Fall 2021 Split'!Q15</f>
        <v>43</v>
      </c>
      <c r="I15" s="41">
        <f>'Fall 2021 Split'!R15</f>
        <v>1</v>
      </c>
      <c r="J15" s="42">
        <f>SUM(H15:I15)</f>
        <v>44</v>
      </c>
      <c r="K15" s="41">
        <f>'Fall 2021 Split'!T15</f>
        <v>48</v>
      </c>
      <c r="L15" s="41">
        <f>'Fall 2021 Split'!U15</f>
        <v>0</v>
      </c>
      <c r="M15" s="42">
        <f>SUM(K15:L15)</f>
        <v>48</v>
      </c>
      <c r="N15" s="41">
        <f t="shared" si="8"/>
        <v>145</v>
      </c>
      <c r="O15" s="41">
        <f t="shared" si="8"/>
        <v>4</v>
      </c>
      <c r="P15" s="61">
        <f>SUM(N15:O15)</f>
        <v>149</v>
      </c>
    </row>
    <row r="16" spans="1:16" ht="21" customHeight="1" x14ac:dyDescent="0.2">
      <c r="A16" s="57" t="s">
        <v>18</v>
      </c>
      <c r="B16" s="63">
        <f>'Fall 2021 Split'!B16</f>
        <v>5085</v>
      </c>
      <c r="C16" s="41">
        <f>'Fall 2021 Split'!C16</f>
        <v>534</v>
      </c>
      <c r="D16" s="42">
        <f>SUM(B16:C16)</f>
        <v>5619</v>
      </c>
      <c r="E16" s="63">
        <f>'Fall 2021 Split'!E16</f>
        <v>687</v>
      </c>
      <c r="F16" s="41">
        <f>'Fall 2021 Split'!F16</f>
        <v>69</v>
      </c>
      <c r="G16" s="42">
        <f>SUM(E16:F16)</f>
        <v>756</v>
      </c>
      <c r="H16" s="41">
        <f>'Fall 2021 Split'!Q16</f>
        <v>6371</v>
      </c>
      <c r="I16" s="41">
        <f>'Fall 2021 Split'!R16</f>
        <v>232</v>
      </c>
      <c r="J16" s="42">
        <f>SUM(H16:I16)</f>
        <v>6603</v>
      </c>
      <c r="K16" s="41">
        <f>'Fall 2021 Split'!T16</f>
        <v>482</v>
      </c>
      <c r="L16" s="41">
        <f>'Fall 2021 Split'!U16</f>
        <v>12</v>
      </c>
      <c r="M16" s="42">
        <f>SUM(K16:L16)</f>
        <v>494</v>
      </c>
      <c r="N16" s="41">
        <f t="shared" si="8"/>
        <v>12625</v>
      </c>
      <c r="O16" s="41">
        <f t="shared" si="8"/>
        <v>847</v>
      </c>
      <c r="P16" s="61">
        <f>SUM(N16:O16)</f>
        <v>13472</v>
      </c>
    </row>
    <row r="17" spans="1:16" ht="21" customHeight="1" x14ac:dyDescent="0.2">
      <c r="A17" s="65" t="s">
        <v>16</v>
      </c>
      <c r="B17" s="3">
        <f t="shared" ref="B17:P17" si="9">B4+B14</f>
        <v>7749</v>
      </c>
      <c r="C17" s="4">
        <f t="shared" si="9"/>
        <v>1472</v>
      </c>
      <c r="D17" s="5">
        <f t="shared" si="9"/>
        <v>9221</v>
      </c>
      <c r="E17" s="4">
        <f t="shared" si="9"/>
        <v>1207</v>
      </c>
      <c r="F17" s="4">
        <f t="shared" si="9"/>
        <v>409</v>
      </c>
      <c r="G17" s="5">
        <f t="shared" si="9"/>
        <v>1616</v>
      </c>
      <c r="H17" s="4">
        <f t="shared" si="9"/>
        <v>12110</v>
      </c>
      <c r="I17" s="4">
        <f t="shared" si="9"/>
        <v>1175</v>
      </c>
      <c r="J17" s="5">
        <f t="shared" si="9"/>
        <v>13285</v>
      </c>
      <c r="K17" s="4">
        <f t="shared" si="9"/>
        <v>530</v>
      </c>
      <c r="L17" s="4">
        <f t="shared" si="9"/>
        <v>12</v>
      </c>
      <c r="M17" s="5">
        <f t="shared" si="9"/>
        <v>542</v>
      </c>
      <c r="N17" s="4">
        <f t="shared" si="9"/>
        <v>21596</v>
      </c>
      <c r="O17" s="66">
        <f t="shared" si="9"/>
        <v>3068</v>
      </c>
      <c r="P17" s="67">
        <f t="shared" si="9"/>
        <v>24664</v>
      </c>
    </row>
    <row r="18" spans="1:16" x14ac:dyDescent="0.2">
      <c r="A18" s="24"/>
      <c r="B18" s="25"/>
      <c r="C18" s="26"/>
      <c r="D18" s="26"/>
      <c r="E18" s="26"/>
      <c r="F18" s="25"/>
      <c r="G18" s="25"/>
      <c r="H18" s="26"/>
      <c r="I18" s="25"/>
      <c r="J18" s="25"/>
      <c r="K18" s="26"/>
      <c r="L18" s="26"/>
      <c r="M18" s="26"/>
      <c r="N18" s="26"/>
      <c r="O18" s="26"/>
      <c r="P18" s="27"/>
    </row>
    <row r="19" spans="1:16" x14ac:dyDescent="0.2">
      <c r="A19" s="24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9"/>
    </row>
    <row r="20" spans="1:16" x14ac:dyDescent="0.2">
      <c r="A20" s="24"/>
      <c r="B20" s="28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</row>
    <row r="21" spans="1:16" x14ac:dyDescent="0.2">
      <c r="A21" s="30"/>
      <c r="B21" s="2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7"/>
    </row>
    <row r="22" spans="1:16" x14ac:dyDescent="0.2">
      <c r="A22" s="24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7"/>
    </row>
    <row r="23" spans="1:16" x14ac:dyDescent="0.2">
      <c r="A23" s="24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</row>
    <row r="24" spans="1:16" x14ac:dyDescent="0.2">
      <c r="A24" s="24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7"/>
    </row>
    <row r="25" spans="1:16" x14ac:dyDescent="0.2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</row>
    <row r="26" spans="1:16" ht="13.5" thickBot="1" x14ac:dyDescent="0.25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</row>
  </sheetData>
  <mergeCells count="5">
    <mergeCell ref="K2:M2"/>
    <mergeCell ref="N2:P2"/>
    <mergeCell ref="B2:D2"/>
    <mergeCell ref="E2:G2"/>
    <mergeCell ref="H2:J2"/>
  </mergeCells>
  <printOptions gridLines="1"/>
  <pageMargins left="0.7" right="0.7" top="0.75" bottom="0.75" header="0.3" footer="0.3"/>
  <pageSetup paperSize="5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L26"/>
  <sheetViews>
    <sheetView zoomScale="85" zoomScaleNormal="85" workbookViewId="0">
      <selection activeCell="A27" sqref="A27"/>
    </sheetView>
  </sheetViews>
  <sheetFormatPr defaultColWidth="9.140625" defaultRowHeight="12.75" x14ac:dyDescent="0.2"/>
  <cols>
    <col min="1" max="1" width="55.140625" style="2" customWidth="1"/>
    <col min="2" max="2" width="9.140625" style="2" customWidth="1"/>
    <col min="3" max="3" width="9.140625" style="1" customWidth="1"/>
    <col min="4" max="4" width="10.140625" style="1" customWidth="1"/>
    <col min="5" max="7" width="9.140625" style="1" customWidth="1"/>
    <col min="8" max="9" width="9.140625" style="1"/>
    <col min="10" max="10" width="9.85546875" style="1" bestFit="1" customWidth="1"/>
    <col min="11" max="12" width="9.140625" style="1"/>
    <col min="13" max="13" width="10.85546875" style="1" bestFit="1" customWidth="1"/>
    <col min="14" max="15" width="9.140625" style="1"/>
    <col min="16" max="16" width="9.28515625" style="1" bestFit="1" customWidth="1"/>
    <col min="17" max="17" width="10.28515625" style="1" customWidth="1"/>
    <col min="18" max="18" width="9.28515625" style="1" customWidth="1"/>
    <col min="19" max="19" width="10.85546875" style="1" customWidth="1"/>
    <col min="20" max="21" width="9.140625" style="1"/>
    <col min="22" max="22" width="9.28515625" style="1" bestFit="1" customWidth="1"/>
    <col min="23" max="24" width="9.140625" style="1"/>
    <col min="25" max="25" width="10.85546875" style="1" bestFit="1" customWidth="1"/>
    <col min="26" max="220" width="9.140625" style="2"/>
    <col min="221" max="16384" width="9.140625" style="1"/>
  </cols>
  <sheetData>
    <row r="1" spans="1:220" s="38" customFormat="1" ht="28.5" customHeight="1" x14ac:dyDescent="0.2">
      <c r="A1" s="37" t="s">
        <v>26</v>
      </c>
      <c r="B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</row>
    <row r="2" spans="1:220" s="9" customFormat="1" ht="47.25" customHeight="1" thickBot="1" x14ac:dyDescent="0.25">
      <c r="A2" s="7"/>
      <c r="B2" s="83" t="s">
        <v>0</v>
      </c>
      <c r="C2" s="81"/>
      <c r="D2" s="82"/>
      <c r="E2" s="83" t="s">
        <v>1</v>
      </c>
      <c r="F2" s="81"/>
      <c r="G2" s="82"/>
      <c r="H2" s="83" t="s">
        <v>19</v>
      </c>
      <c r="I2" s="81"/>
      <c r="J2" s="82"/>
      <c r="K2" s="83" t="s">
        <v>20</v>
      </c>
      <c r="L2" s="81"/>
      <c r="M2" s="82"/>
      <c r="N2" s="80" t="s">
        <v>25</v>
      </c>
      <c r="O2" s="81"/>
      <c r="P2" s="82"/>
      <c r="Q2" s="80" t="s">
        <v>24</v>
      </c>
      <c r="R2" s="81"/>
      <c r="S2" s="82"/>
      <c r="T2" s="80" t="s">
        <v>3</v>
      </c>
      <c r="U2" s="81"/>
      <c r="V2" s="82"/>
      <c r="W2" s="83" t="s">
        <v>4</v>
      </c>
      <c r="X2" s="81"/>
      <c r="Y2" s="81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</row>
    <row r="3" spans="1:220" s="38" customFormat="1" ht="31.5" customHeight="1" x14ac:dyDescent="0.2">
      <c r="A3" s="39"/>
      <c r="B3" s="20" t="s">
        <v>23</v>
      </c>
      <c r="C3" s="21" t="s">
        <v>22</v>
      </c>
      <c r="D3" s="22" t="s">
        <v>5</v>
      </c>
      <c r="E3" s="20" t="s">
        <v>23</v>
      </c>
      <c r="F3" s="21" t="s">
        <v>22</v>
      </c>
      <c r="G3" s="22" t="s">
        <v>5</v>
      </c>
      <c r="H3" s="20" t="s">
        <v>23</v>
      </c>
      <c r="I3" s="21" t="s">
        <v>22</v>
      </c>
      <c r="J3" s="22" t="s">
        <v>5</v>
      </c>
      <c r="K3" s="20" t="s">
        <v>23</v>
      </c>
      <c r="L3" s="21" t="s">
        <v>22</v>
      </c>
      <c r="M3" s="22" t="s">
        <v>5</v>
      </c>
      <c r="N3" s="20" t="s">
        <v>23</v>
      </c>
      <c r="O3" s="21" t="s">
        <v>22</v>
      </c>
      <c r="P3" s="22" t="s">
        <v>5</v>
      </c>
      <c r="Q3" s="20" t="s">
        <v>23</v>
      </c>
      <c r="R3" s="21" t="s">
        <v>22</v>
      </c>
      <c r="S3" s="22" t="s">
        <v>5</v>
      </c>
      <c r="T3" s="20" t="s">
        <v>23</v>
      </c>
      <c r="U3" s="21" t="s">
        <v>22</v>
      </c>
      <c r="V3" s="22" t="s">
        <v>5</v>
      </c>
      <c r="W3" s="20" t="s">
        <v>23</v>
      </c>
      <c r="X3" s="21" t="s">
        <v>22</v>
      </c>
      <c r="Y3" s="22" t="s">
        <v>5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</row>
    <row r="4" spans="1:220" ht="21.75" customHeight="1" x14ac:dyDescent="0.2">
      <c r="A4" s="49" t="s">
        <v>6</v>
      </c>
      <c r="B4" s="10">
        <f>B5+B13</f>
        <v>2625</v>
      </c>
      <c r="C4" s="11">
        <f>C5+C13</f>
        <v>938</v>
      </c>
      <c r="D4" s="12">
        <f>SUM(B4:C4)</f>
        <v>3563</v>
      </c>
      <c r="E4" s="71">
        <f>E5+E13</f>
        <v>505</v>
      </c>
      <c r="F4" s="71">
        <f>F5+F13</f>
        <v>337</v>
      </c>
      <c r="G4" s="72">
        <f>SUM(E4:F4)</f>
        <v>842</v>
      </c>
      <c r="H4" s="71">
        <f>H5+H13</f>
        <v>649</v>
      </c>
      <c r="I4" s="71">
        <f>I5+I13</f>
        <v>477</v>
      </c>
      <c r="J4" s="72">
        <f>SUM(H4:I4)</f>
        <v>1126</v>
      </c>
      <c r="K4" s="71">
        <f>K5+K13</f>
        <v>5046</v>
      </c>
      <c r="L4" s="71">
        <f>L5+L13</f>
        <v>460</v>
      </c>
      <c r="M4" s="72">
        <f>SUM(K4:L4)</f>
        <v>5506</v>
      </c>
      <c r="N4" s="71">
        <f>N5+N13</f>
        <v>1</v>
      </c>
      <c r="O4" s="71">
        <f>O5+O13</f>
        <v>5</v>
      </c>
      <c r="P4" s="72">
        <f>SUM(N4:O4)</f>
        <v>6</v>
      </c>
      <c r="Q4" s="10">
        <f>Q5+Q13</f>
        <v>5696</v>
      </c>
      <c r="R4" s="11">
        <f>R5+R13</f>
        <v>942</v>
      </c>
      <c r="S4" s="12">
        <f>SUM(Q4:R4)</f>
        <v>6638</v>
      </c>
      <c r="T4" s="13">
        <v>0</v>
      </c>
      <c r="U4" s="11">
        <v>0</v>
      </c>
      <c r="V4" s="12">
        <f>SUM(T4:U4)</f>
        <v>0</v>
      </c>
      <c r="W4" s="13">
        <f>SUM(B4,E4,H4,K4,N4,T4)</f>
        <v>8826</v>
      </c>
      <c r="X4" s="13">
        <f>SUM(C4,F4,I4,L4,O4,U4)</f>
        <v>2217</v>
      </c>
      <c r="Y4" s="14">
        <f>SUM(D4,G4,J4,M4,P4,V4)</f>
        <v>11043</v>
      </c>
    </row>
    <row r="5" spans="1:220" s="38" customFormat="1" ht="21.75" customHeight="1" x14ac:dyDescent="0.2">
      <c r="A5" s="50" t="s">
        <v>7</v>
      </c>
      <c r="B5" s="40">
        <f>B6+B10</f>
        <v>1694</v>
      </c>
      <c r="C5" s="41">
        <f>C6+C10</f>
        <v>725</v>
      </c>
      <c r="D5" s="47">
        <f>SUM(B5:C5)</f>
        <v>2419</v>
      </c>
      <c r="E5" s="73">
        <f>E6+E10</f>
        <v>469</v>
      </c>
      <c r="F5" s="73">
        <f>F6+F10</f>
        <v>325</v>
      </c>
      <c r="G5" s="75">
        <f>SUM(E5:F5)</f>
        <v>794</v>
      </c>
      <c r="H5" s="73">
        <f>H6+H10</f>
        <v>599</v>
      </c>
      <c r="I5" s="73">
        <f>I6+I10</f>
        <v>470</v>
      </c>
      <c r="J5" s="75">
        <f>SUM(H5:I5)</f>
        <v>1069</v>
      </c>
      <c r="K5" s="73">
        <f>K6+K10</f>
        <v>4110</v>
      </c>
      <c r="L5" s="73">
        <f>L6+L10</f>
        <v>426</v>
      </c>
      <c r="M5" s="75">
        <f>SUM(K5:L5)</f>
        <v>4536</v>
      </c>
      <c r="N5" s="73">
        <f>N6+N10</f>
        <v>1</v>
      </c>
      <c r="O5" s="73">
        <f>O6+O10</f>
        <v>5</v>
      </c>
      <c r="P5" s="75">
        <f>SUM(N5:O5)</f>
        <v>6</v>
      </c>
      <c r="Q5" s="40">
        <f>Q6+Q10</f>
        <v>4710</v>
      </c>
      <c r="R5" s="41">
        <f>R6+R10</f>
        <v>901</v>
      </c>
      <c r="S5" s="47">
        <f>SUM(Q5:R5)</f>
        <v>5611</v>
      </c>
      <c r="T5" s="40">
        <f>T6+T10</f>
        <v>0</v>
      </c>
      <c r="U5" s="41">
        <f>U6+U10</f>
        <v>0</v>
      </c>
      <c r="V5" s="47">
        <f>SUM(T5:U5)</f>
        <v>0</v>
      </c>
      <c r="W5" s="41">
        <f t="shared" ref="W5:Y13" si="0">SUM(B5,E5,H5,K5,N5,T5)</f>
        <v>6873</v>
      </c>
      <c r="X5" s="41">
        <f t="shared" si="0"/>
        <v>1951</v>
      </c>
      <c r="Y5" s="48">
        <f t="shared" si="0"/>
        <v>8824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</row>
    <row r="6" spans="1:220" s="38" customFormat="1" ht="21.75" customHeight="1" x14ac:dyDescent="0.2">
      <c r="A6" s="51" t="s">
        <v>8</v>
      </c>
      <c r="B6" s="40">
        <f>SUM(B7:B9)</f>
        <v>1210</v>
      </c>
      <c r="C6" s="41">
        <f>SUM(C7:C9)</f>
        <v>4</v>
      </c>
      <c r="D6" s="47">
        <f t="shared" ref="D6:D13" si="1">SUM(B6:C6)</f>
        <v>1214</v>
      </c>
      <c r="E6" s="73">
        <f>SUM(E7:E9)</f>
        <v>279</v>
      </c>
      <c r="F6" s="73">
        <f>SUM(F7:F9)</f>
        <v>14</v>
      </c>
      <c r="G6" s="75">
        <f t="shared" ref="G6:G13" si="2">SUM(E6:F6)</f>
        <v>293</v>
      </c>
      <c r="H6" s="73">
        <f>SUM(H7:H9)</f>
        <v>357</v>
      </c>
      <c r="I6" s="73">
        <f>SUM(I7:I9)</f>
        <v>0</v>
      </c>
      <c r="J6" s="75">
        <f t="shared" ref="J6:J10" si="3">SUM(H6:I6)</f>
        <v>357</v>
      </c>
      <c r="K6" s="73">
        <f>SUM(K7:K9)</f>
        <v>2333</v>
      </c>
      <c r="L6" s="73">
        <f>SUM(L7:L9)</f>
        <v>46</v>
      </c>
      <c r="M6" s="75">
        <f t="shared" ref="M6:M10" si="4">SUM(K6:L6)</f>
        <v>2379</v>
      </c>
      <c r="N6" s="73">
        <f>SUM(N7:N9)</f>
        <v>0</v>
      </c>
      <c r="O6" s="73">
        <f>SUM(O7:O9)</f>
        <v>0</v>
      </c>
      <c r="P6" s="75">
        <f t="shared" ref="P6:P13" si="5">SUM(N6:O6)</f>
        <v>0</v>
      </c>
      <c r="Q6" s="40">
        <f>SUM(Q7:Q9)</f>
        <v>2690</v>
      </c>
      <c r="R6" s="41">
        <f>SUM(R7:R9)</f>
        <v>46</v>
      </c>
      <c r="S6" s="47">
        <f>SUM(Q6:R6)</f>
        <v>2736</v>
      </c>
      <c r="T6" s="40">
        <f>SUM(T7:T9)</f>
        <v>0</v>
      </c>
      <c r="U6" s="41">
        <f>SUM(U7:U9)</f>
        <v>0</v>
      </c>
      <c r="V6" s="47">
        <f t="shared" ref="V6:V13" si="6">SUM(T6:U6)</f>
        <v>0</v>
      </c>
      <c r="W6" s="41">
        <f t="shared" si="0"/>
        <v>4179</v>
      </c>
      <c r="X6" s="41">
        <f t="shared" si="0"/>
        <v>64</v>
      </c>
      <c r="Y6" s="48">
        <f t="shared" si="0"/>
        <v>4243</v>
      </c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</row>
    <row r="7" spans="1:220" s="38" customFormat="1" ht="21.75" customHeight="1" x14ac:dyDescent="0.2">
      <c r="A7" s="52" t="s">
        <v>9</v>
      </c>
      <c r="B7" s="40">
        <v>517</v>
      </c>
      <c r="C7" s="73">
        <v>3</v>
      </c>
      <c r="D7" s="47">
        <f t="shared" si="1"/>
        <v>520</v>
      </c>
      <c r="E7" s="73">
        <v>81</v>
      </c>
      <c r="F7" s="73">
        <v>10</v>
      </c>
      <c r="G7" s="75">
        <f t="shared" si="2"/>
        <v>91</v>
      </c>
      <c r="H7" s="73">
        <v>107</v>
      </c>
      <c r="I7" s="73">
        <v>0</v>
      </c>
      <c r="J7" s="75">
        <v>107</v>
      </c>
      <c r="K7" s="73">
        <v>585</v>
      </c>
      <c r="L7" s="73">
        <v>6</v>
      </c>
      <c r="M7" s="75">
        <v>591</v>
      </c>
      <c r="N7" s="73">
        <v>0</v>
      </c>
      <c r="O7" s="73">
        <v>0</v>
      </c>
      <c r="P7" s="75">
        <f t="shared" si="5"/>
        <v>0</v>
      </c>
      <c r="Q7" s="40">
        <f t="shared" ref="Q7:R9" si="7">H7+K7+N7</f>
        <v>692</v>
      </c>
      <c r="R7" s="41">
        <f t="shared" si="7"/>
        <v>6</v>
      </c>
      <c r="S7" s="47">
        <f>SUM(Q7:R7)</f>
        <v>698</v>
      </c>
      <c r="T7" s="41">
        <v>0</v>
      </c>
      <c r="U7" s="41">
        <v>0</v>
      </c>
      <c r="V7" s="47">
        <f t="shared" si="6"/>
        <v>0</v>
      </c>
      <c r="W7" s="41">
        <f t="shared" si="0"/>
        <v>1290</v>
      </c>
      <c r="X7" s="41">
        <f t="shared" si="0"/>
        <v>19</v>
      </c>
      <c r="Y7" s="48">
        <f t="shared" si="0"/>
        <v>1309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</row>
    <row r="8" spans="1:220" s="38" customFormat="1" ht="21.75" customHeight="1" x14ac:dyDescent="0.2">
      <c r="A8" s="52" t="s">
        <v>10</v>
      </c>
      <c r="B8" s="40">
        <v>375</v>
      </c>
      <c r="C8" s="73">
        <v>0</v>
      </c>
      <c r="D8" s="47">
        <f t="shared" si="1"/>
        <v>375</v>
      </c>
      <c r="E8" s="73">
        <v>90</v>
      </c>
      <c r="F8" s="73">
        <v>4</v>
      </c>
      <c r="G8" s="75">
        <f t="shared" si="2"/>
        <v>94</v>
      </c>
      <c r="H8" s="73">
        <v>163</v>
      </c>
      <c r="I8" s="73">
        <v>0</v>
      </c>
      <c r="J8" s="75">
        <v>163</v>
      </c>
      <c r="K8" s="73">
        <v>722</v>
      </c>
      <c r="L8" s="73">
        <v>13</v>
      </c>
      <c r="M8" s="75">
        <v>735</v>
      </c>
      <c r="N8" s="73">
        <v>0</v>
      </c>
      <c r="O8" s="73">
        <v>0</v>
      </c>
      <c r="P8" s="75">
        <f t="shared" si="5"/>
        <v>0</v>
      </c>
      <c r="Q8" s="40">
        <f t="shared" si="7"/>
        <v>885</v>
      </c>
      <c r="R8" s="41">
        <f t="shared" si="7"/>
        <v>13</v>
      </c>
      <c r="S8" s="47">
        <f t="shared" ref="S8:S13" si="8">SUM(Q8:R8)</f>
        <v>898</v>
      </c>
      <c r="T8" s="41">
        <v>0</v>
      </c>
      <c r="U8" s="41">
        <v>0</v>
      </c>
      <c r="V8" s="47">
        <f t="shared" si="6"/>
        <v>0</v>
      </c>
      <c r="W8" s="41">
        <f t="shared" si="0"/>
        <v>1350</v>
      </c>
      <c r="X8" s="41">
        <f t="shared" si="0"/>
        <v>17</v>
      </c>
      <c r="Y8" s="48">
        <f t="shared" si="0"/>
        <v>1367</v>
      </c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</row>
    <row r="9" spans="1:220" s="38" customFormat="1" ht="21.75" customHeight="1" x14ac:dyDescent="0.2">
      <c r="A9" s="52" t="s">
        <v>11</v>
      </c>
      <c r="B9" s="40">
        <v>318</v>
      </c>
      <c r="C9" s="73">
        <v>1</v>
      </c>
      <c r="D9" s="47">
        <f t="shared" si="1"/>
        <v>319</v>
      </c>
      <c r="E9" s="73">
        <v>108</v>
      </c>
      <c r="F9" s="73">
        <v>0</v>
      </c>
      <c r="G9" s="75">
        <f t="shared" si="2"/>
        <v>108</v>
      </c>
      <c r="H9" s="73">
        <v>87</v>
      </c>
      <c r="I9" s="73">
        <v>0</v>
      </c>
      <c r="J9" s="75">
        <v>87</v>
      </c>
      <c r="K9" s="73">
        <v>1026</v>
      </c>
      <c r="L9" s="73">
        <v>27</v>
      </c>
      <c r="M9" s="75">
        <v>1053</v>
      </c>
      <c r="N9" s="73">
        <v>0</v>
      </c>
      <c r="O9" s="73">
        <v>0</v>
      </c>
      <c r="P9" s="75">
        <f t="shared" si="5"/>
        <v>0</v>
      </c>
      <c r="Q9" s="40">
        <f t="shared" si="7"/>
        <v>1113</v>
      </c>
      <c r="R9" s="41">
        <f t="shared" si="7"/>
        <v>27</v>
      </c>
      <c r="S9" s="47">
        <f t="shared" si="8"/>
        <v>1140</v>
      </c>
      <c r="T9" s="41">
        <v>0</v>
      </c>
      <c r="U9" s="41">
        <v>0</v>
      </c>
      <c r="V9" s="47">
        <f t="shared" si="6"/>
        <v>0</v>
      </c>
      <c r="W9" s="41">
        <f t="shared" si="0"/>
        <v>1539</v>
      </c>
      <c r="X9" s="41">
        <f t="shared" si="0"/>
        <v>28</v>
      </c>
      <c r="Y9" s="48">
        <f t="shared" si="0"/>
        <v>1567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</row>
    <row r="10" spans="1:220" s="38" customFormat="1" ht="21.75" customHeight="1" x14ac:dyDescent="0.2">
      <c r="A10" s="51" t="s">
        <v>12</v>
      </c>
      <c r="B10" s="40">
        <f>SUM(B11:B12)</f>
        <v>484</v>
      </c>
      <c r="C10" s="41">
        <f>SUM(C11:C12)</f>
        <v>721</v>
      </c>
      <c r="D10" s="47">
        <f t="shared" si="1"/>
        <v>1205</v>
      </c>
      <c r="E10" s="73">
        <f>SUM(E11:E12)</f>
        <v>190</v>
      </c>
      <c r="F10" s="73">
        <f>SUM(F11:F12)</f>
        <v>311</v>
      </c>
      <c r="G10" s="75">
        <f t="shared" si="2"/>
        <v>501</v>
      </c>
      <c r="H10" s="73">
        <f>SUM(H11:H12)</f>
        <v>242</v>
      </c>
      <c r="I10" s="73">
        <f>SUM(I11:I12)</f>
        <v>470</v>
      </c>
      <c r="J10" s="75">
        <f t="shared" si="3"/>
        <v>712</v>
      </c>
      <c r="K10" s="73">
        <f>SUM(K11:K12)</f>
        <v>1777</v>
      </c>
      <c r="L10" s="73">
        <f>SUM(L11:L12)</f>
        <v>380</v>
      </c>
      <c r="M10" s="75">
        <f t="shared" si="4"/>
        <v>2157</v>
      </c>
      <c r="N10" s="73">
        <f>SUM(N11:N12)</f>
        <v>1</v>
      </c>
      <c r="O10" s="73">
        <f>SUM(O11:O12)</f>
        <v>5</v>
      </c>
      <c r="P10" s="75">
        <f t="shared" si="5"/>
        <v>6</v>
      </c>
      <c r="Q10" s="40">
        <f>SUM(Q11:Q12)</f>
        <v>2020</v>
      </c>
      <c r="R10" s="41">
        <f>SUM(R11:R12)</f>
        <v>855</v>
      </c>
      <c r="S10" s="47">
        <f t="shared" si="8"/>
        <v>2875</v>
      </c>
      <c r="T10" s="40">
        <f>SUM(T11:T12)</f>
        <v>0</v>
      </c>
      <c r="U10" s="41">
        <f>SUM(U11:U12)</f>
        <v>0</v>
      </c>
      <c r="V10" s="47">
        <f t="shared" si="6"/>
        <v>0</v>
      </c>
      <c r="W10" s="41">
        <f t="shared" si="0"/>
        <v>2694</v>
      </c>
      <c r="X10" s="41">
        <f t="shared" si="0"/>
        <v>1887</v>
      </c>
      <c r="Y10" s="48">
        <f t="shared" si="0"/>
        <v>4581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</row>
    <row r="11" spans="1:220" s="38" customFormat="1" ht="21.75" customHeight="1" x14ac:dyDescent="0.2">
      <c r="A11" s="52" t="s">
        <v>13</v>
      </c>
      <c r="B11" s="40">
        <v>484</v>
      </c>
      <c r="C11" s="73">
        <v>5</v>
      </c>
      <c r="D11" s="47">
        <f t="shared" si="1"/>
        <v>489</v>
      </c>
      <c r="E11" s="73">
        <v>187</v>
      </c>
      <c r="F11" s="73">
        <v>23</v>
      </c>
      <c r="G11" s="75">
        <f t="shared" si="2"/>
        <v>210</v>
      </c>
      <c r="H11" s="73">
        <v>143</v>
      </c>
      <c r="I11" s="73">
        <v>1</v>
      </c>
      <c r="J11" s="75">
        <v>144</v>
      </c>
      <c r="K11" s="73">
        <v>1638</v>
      </c>
      <c r="L11" s="73">
        <v>5</v>
      </c>
      <c r="M11" s="75">
        <v>1643</v>
      </c>
      <c r="N11" s="73">
        <v>0</v>
      </c>
      <c r="O11" s="73">
        <v>4</v>
      </c>
      <c r="P11" s="75">
        <f t="shared" si="5"/>
        <v>4</v>
      </c>
      <c r="Q11" s="40">
        <f t="shared" ref="Q11:R13" si="9">H11+K11+N11</f>
        <v>1781</v>
      </c>
      <c r="R11" s="41">
        <f t="shared" si="9"/>
        <v>10</v>
      </c>
      <c r="S11" s="47">
        <f t="shared" si="8"/>
        <v>1791</v>
      </c>
      <c r="T11" s="41">
        <v>0</v>
      </c>
      <c r="U11" s="41">
        <v>0</v>
      </c>
      <c r="V11" s="47">
        <f t="shared" si="6"/>
        <v>0</v>
      </c>
      <c r="W11" s="41">
        <f t="shared" si="0"/>
        <v>2452</v>
      </c>
      <c r="X11" s="41">
        <f t="shared" si="0"/>
        <v>38</v>
      </c>
      <c r="Y11" s="48">
        <f t="shared" si="0"/>
        <v>2490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</row>
    <row r="12" spans="1:220" s="38" customFormat="1" ht="21.75" customHeight="1" x14ac:dyDescent="0.2">
      <c r="A12" s="52" t="s">
        <v>14</v>
      </c>
      <c r="B12" s="40">
        <v>0</v>
      </c>
      <c r="C12" s="73">
        <v>716</v>
      </c>
      <c r="D12" s="47">
        <f t="shared" si="1"/>
        <v>716</v>
      </c>
      <c r="E12" s="73">
        <v>3</v>
      </c>
      <c r="F12" s="73">
        <v>288</v>
      </c>
      <c r="G12" s="75">
        <f t="shared" si="2"/>
        <v>291</v>
      </c>
      <c r="H12" s="73">
        <v>99</v>
      </c>
      <c r="I12" s="73">
        <v>469</v>
      </c>
      <c r="J12" s="75">
        <v>568</v>
      </c>
      <c r="K12" s="73">
        <v>139</v>
      </c>
      <c r="L12" s="73">
        <v>375</v>
      </c>
      <c r="M12" s="75">
        <v>514</v>
      </c>
      <c r="N12" s="73">
        <v>1</v>
      </c>
      <c r="O12" s="73">
        <v>1</v>
      </c>
      <c r="P12" s="75">
        <f t="shared" si="5"/>
        <v>2</v>
      </c>
      <c r="Q12" s="40">
        <f t="shared" si="9"/>
        <v>239</v>
      </c>
      <c r="R12" s="41">
        <f t="shared" si="9"/>
        <v>845</v>
      </c>
      <c r="S12" s="47">
        <f t="shared" si="8"/>
        <v>1084</v>
      </c>
      <c r="T12" s="41">
        <v>0</v>
      </c>
      <c r="U12" s="41">
        <v>0</v>
      </c>
      <c r="V12" s="47">
        <f t="shared" si="6"/>
        <v>0</v>
      </c>
      <c r="W12" s="41">
        <f t="shared" si="0"/>
        <v>242</v>
      </c>
      <c r="X12" s="41">
        <f t="shared" si="0"/>
        <v>1849</v>
      </c>
      <c r="Y12" s="48">
        <f t="shared" si="0"/>
        <v>2091</v>
      </c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</row>
    <row r="13" spans="1:220" s="38" customFormat="1" ht="21.75" customHeight="1" x14ac:dyDescent="0.2">
      <c r="A13" s="53" t="s">
        <v>21</v>
      </c>
      <c r="B13" s="40">
        <v>931</v>
      </c>
      <c r="C13" s="73">
        <v>213</v>
      </c>
      <c r="D13" s="47">
        <f t="shared" si="1"/>
        <v>1144</v>
      </c>
      <c r="E13" s="73">
        <v>36</v>
      </c>
      <c r="F13" s="73">
        <v>12</v>
      </c>
      <c r="G13" s="75">
        <f t="shared" si="2"/>
        <v>48</v>
      </c>
      <c r="H13" s="73">
        <v>50</v>
      </c>
      <c r="I13" s="73">
        <v>7</v>
      </c>
      <c r="J13" s="75">
        <v>57</v>
      </c>
      <c r="K13" s="73">
        <v>936</v>
      </c>
      <c r="L13" s="73">
        <v>34</v>
      </c>
      <c r="M13" s="75">
        <v>970</v>
      </c>
      <c r="N13" s="73">
        <v>0</v>
      </c>
      <c r="O13" s="73">
        <v>0</v>
      </c>
      <c r="P13" s="75">
        <f t="shared" si="5"/>
        <v>0</v>
      </c>
      <c r="Q13" s="40">
        <f t="shared" si="9"/>
        <v>986</v>
      </c>
      <c r="R13" s="41">
        <f t="shared" si="9"/>
        <v>41</v>
      </c>
      <c r="S13" s="47">
        <f t="shared" si="8"/>
        <v>1027</v>
      </c>
      <c r="T13" s="41">
        <v>0</v>
      </c>
      <c r="U13" s="41">
        <v>0</v>
      </c>
      <c r="V13" s="47">
        <f t="shared" si="6"/>
        <v>0</v>
      </c>
      <c r="W13" s="41">
        <f t="shared" si="0"/>
        <v>1953</v>
      </c>
      <c r="X13" s="41">
        <f t="shared" si="0"/>
        <v>266</v>
      </c>
      <c r="Y13" s="48">
        <f t="shared" si="0"/>
        <v>2219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</row>
    <row r="14" spans="1:220" ht="21.75" customHeight="1" x14ac:dyDescent="0.2">
      <c r="A14" s="54" t="s">
        <v>15</v>
      </c>
      <c r="B14" s="15">
        <f>SUM(B15:B16)</f>
        <v>5124</v>
      </c>
      <c r="C14" s="15">
        <f>SUM(C15:C16)</f>
        <v>534</v>
      </c>
      <c r="D14" s="16">
        <f>SUM(D15:D16)</f>
        <v>5658</v>
      </c>
      <c r="E14" s="15">
        <f>SUM(E15:E16)</f>
        <v>702</v>
      </c>
      <c r="F14" s="15">
        <f>SUM(F15:F16)</f>
        <v>72</v>
      </c>
      <c r="G14" s="16">
        <f>SUM(G15:G16)</f>
        <v>774</v>
      </c>
      <c r="H14" s="15">
        <f>SUM(H15:H16)</f>
        <v>706</v>
      </c>
      <c r="I14" s="15">
        <f t="shared" ref="I14:S14" si="10">SUM(I15:I16)</f>
        <v>22</v>
      </c>
      <c r="J14" s="16">
        <f t="shared" si="10"/>
        <v>728</v>
      </c>
      <c r="K14" s="15">
        <f t="shared" si="10"/>
        <v>5074</v>
      </c>
      <c r="L14" s="15">
        <f t="shared" si="10"/>
        <v>202</v>
      </c>
      <c r="M14" s="16">
        <f t="shared" si="10"/>
        <v>5276</v>
      </c>
      <c r="N14" s="15">
        <f t="shared" si="10"/>
        <v>634</v>
      </c>
      <c r="O14" s="15">
        <f t="shared" si="10"/>
        <v>9</v>
      </c>
      <c r="P14" s="16">
        <f t="shared" si="10"/>
        <v>643</v>
      </c>
      <c r="Q14" s="15">
        <f t="shared" si="10"/>
        <v>6414</v>
      </c>
      <c r="R14" s="15">
        <f t="shared" si="10"/>
        <v>233</v>
      </c>
      <c r="S14" s="16">
        <f t="shared" si="10"/>
        <v>6647</v>
      </c>
      <c r="T14" s="15">
        <f>SUM(T15:T16)</f>
        <v>530</v>
      </c>
      <c r="U14" s="15">
        <f>SUM(U15:U16)</f>
        <v>12</v>
      </c>
      <c r="V14" s="16">
        <f>SUM(V15:V16)</f>
        <v>542</v>
      </c>
      <c r="W14" s="13">
        <f>SUM(W15:W16)</f>
        <v>12770</v>
      </c>
      <c r="X14" s="13">
        <f>SUM(X15:X16)</f>
        <v>851</v>
      </c>
      <c r="Y14" s="18">
        <f>SUM(Y15:Y16)</f>
        <v>13621</v>
      </c>
    </row>
    <row r="15" spans="1:220" s="38" customFormat="1" ht="21.75" customHeight="1" x14ac:dyDescent="0.2">
      <c r="A15" s="51" t="s">
        <v>17</v>
      </c>
      <c r="B15" s="40">
        <v>39</v>
      </c>
      <c r="C15" s="73">
        <v>0</v>
      </c>
      <c r="D15" s="47">
        <v>39</v>
      </c>
      <c r="E15" s="73">
        <v>15</v>
      </c>
      <c r="F15" s="74">
        <v>3</v>
      </c>
      <c r="G15" s="75">
        <v>18</v>
      </c>
      <c r="H15" s="73">
        <v>17</v>
      </c>
      <c r="I15" s="74">
        <v>0</v>
      </c>
      <c r="J15" s="75">
        <v>17</v>
      </c>
      <c r="K15" s="73">
        <v>13</v>
      </c>
      <c r="L15" s="74">
        <v>1</v>
      </c>
      <c r="M15" s="75">
        <v>14</v>
      </c>
      <c r="N15" s="73">
        <v>13</v>
      </c>
      <c r="O15" s="74">
        <v>0</v>
      </c>
      <c r="P15" s="75">
        <v>13</v>
      </c>
      <c r="Q15" s="41">
        <v>43</v>
      </c>
      <c r="R15" s="41">
        <v>1</v>
      </c>
      <c r="S15" s="47">
        <v>44</v>
      </c>
      <c r="T15" s="41">
        <v>48</v>
      </c>
      <c r="U15" s="41">
        <v>0</v>
      </c>
      <c r="V15" s="47">
        <v>48</v>
      </c>
      <c r="W15" s="41">
        <v>145</v>
      </c>
      <c r="X15" s="43">
        <v>4</v>
      </c>
      <c r="Y15" s="48">
        <v>149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</row>
    <row r="16" spans="1:220" s="38" customFormat="1" ht="21.75" customHeight="1" x14ac:dyDescent="0.2">
      <c r="A16" s="51" t="s">
        <v>18</v>
      </c>
      <c r="B16" s="40">
        <v>5085</v>
      </c>
      <c r="C16" s="73">
        <v>534</v>
      </c>
      <c r="D16" s="47">
        <v>5619</v>
      </c>
      <c r="E16" s="73">
        <v>687</v>
      </c>
      <c r="F16" s="74">
        <v>69</v>
      </c>
      <c r="G16" s="75">
        <v>756</v>
      </c>
      <c r="H16" s="73">
        <v>689</v>
      </c>
      <c r="I16" s="74">
        <v>22</v>
      </c>
      <c r="J16" s="75">
        <v>711</v>
      </c>
      <c r="K16" s="73">
        <v>5061</v>
      </c>
      <c r="L16" s="74">
        <v>201</v>
      </c>
      <c r="M16" s="75">
        <v>5262</v>
      </c>
      <c r="N16" s="73">
        <v>621</v>
      </c>
      <c r="O16" s="74">
        <v>9</v>
      </c>
      <c r="P16" s="75">
        <v>630</v>
      </c>
      <c r="Q16" s="73">
        <v>6371</v>
      </c>
      <c r="R16" s="74">
        <v>232</v>
      </c>
      <c r="S16" s="75">
        <v>6603</v>
      </c>
      <c r="T16" s="41">
        <v>482</v>
      </c>
      <c r="U16" s="41">
        <v>12</v>
      </c>
      <c r="V16" s="47">
        <v>494</v>
      </c>
      <c r="W16" s="41">
        <v>12625</v>
      </c>
      <c r="X16" s="43">
        <v>847</v>
      </c>
      <c r="Y16" s="48">
        <v>13472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</row>
    <row r="17" spans="1:220" ht="21.75" customHeight="1" x14ac:dyDescent="0.2">
      <c r="A17" s="8" t="s">
        <v>16</v>
      </c>
      <c r="B17" s="3">
        <f>B4+B14</f>
        <v>7749</v>
      </c>
      <c r="C17" s="4">
        <f>C4+C14</f>
        <v>1472</v>
      </c>
      <c r="D17" s="5">
        <f>D4+D14</f>
        <v>9221</v>
      </c>
      <c r="E17" s="69">
        <f>E4+E14</f>
        <v>1207</v>
      </c>
      <c r="F17" s="69">
        <f>F4+F14</f>
        <v>409</v>
      </c>
      <c r="G17" s="70">
        <f>G4+G14</f>
        <v>1616</v>
      </c>
      <c r="H17" s="69">
        <f>H4+H14</f>
        <v>1355</v>
      </c>
      <c r="I17" s="69">
        <f>I4+I14</f>
        <v>499</v>
      </c>
      <c r="J17" s="70">
        <f>J4+J14</f>
        <v>1854</v>
      </c>
      <c r="K17" s="69">
        <f>K4+K14</f>
        <v>10120</v>
      </c>
      <c r="L17" s="69">
        <f>L4+L14</f>
        <v>662</v>
      </c>
      <c r="M17" s="70">
        <f>M4+M14</f>
        <v>10782</v>
      </c>
      <c r="N17" s="69">
        <f>N4+N14</f>
        <v>635</v>
      </c>
      <c r="O17" s="69">
        <f>O4+O14</f>
        <v>14</v>
      </c>
      <c r="P17" s="70">
        <f>P4+P14</f>
        <v>649</v>
      </c>
      <c r="Q17" s="4">
        <f>Q4+Q14</f>
        <v>12110</v>
      </c>
      <c r="R17" s="4">
        <f>R4+R14</f>
        <v>1175</v>
      </c>
      <c r="S17" s="5">
        <f>S4+S14</f>
        <v>13285</v>
      </c>
      <c r="T17" s="4">
        <f>T4+T14</f>
        <v>530</v>
      </c>
      <c r="U17" s="4">
        <f>U4+U14</f>
        <v>12</v>
      </c>
      <c r="V17" s="5">
        <f>V4+V14</f>
        <v>542</v>
      </c>
      <c r="W17" s="4">
        <f t="shared" ref="W17" si="11">SUM(B17,E17,H17,K17,N17,T17)</f>
        <v>21596</v>
      </c>
      <c r="X17" s="4">
        <f t="shared" ref="X17" si="12">SUM(C17,F17,I17,L17,O17,U17)</f>
        <v>3068</v>
      </c>
      <c r="Y17" s="6">
        <f t="shared" ref="Y17" si="13">SUM(D17,G17,J17,M17,P17,V17)</f>
        <v>24664</v>
      </c>
    </row>
    <row r="18" spans="1:220" s="38" customFormat="1" x14ac:dyDescent="0.2">
      <c r="A18" s="26"/>
      <c r="B18" s="44"/>
      <c r="P18" s="45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</row>
    <row r="19" spans="1:220" s="38" customFormat="1" x14ac:dyDescent="0.2">
      <c r="A19" s="26"/>
      <c r="B19" s="44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</row>
    <row r="20" spans="1:220" s="38" customFormat="1" x14ac:dyDescent="0.2">
      <c r="A20" s="46"/>
      <c r="B20" s="44"/>
      <c r="T20" s="45"/>
      <c r="U20" s="45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</row>
    <row r="21" spans="1:220" s="38" customFormat="1" x14ac:dyDescent="0.2">
      <c r="A21" s="26"/>
      <c r="B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</row>
    <row r="22" spans="1:220" s="38" customFormat="1" x14ac:dyDescent="0.2">
      <c r="A22" s="26"/>
      <c r="B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</row>
    <row r="23" spans="1:220" s="38" customFormat="1" x14ac:dyDescent="0.2">
      <c r="A23" s="26"/>
      <c r="B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</row>
    <row r="24" spans="1:220" s="38" customFormat="1" x14ac:dyDescent="0.2">
      <c r="A24" s="26"/>
      <c r="B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</row>
    <row r="25" spans="1:220" s="38" customFormat="1" x14ac:dyDescent="0.2">
      <c r="A25" s="26"/>
      <c r="B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</row>
    <row r="26" spans="1:220" s="38" customFormat="1" x14ac:dyDescent="0.2">
      <c r="A26" s="26"/>
      <c r="B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</row>
  </sheetData>
  <mergeCells count="8">
    <mergeCell ref="T2:V2"/>
    <mergeCell ref="W2:Y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17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Fall 2021</vt:lpstr>
      <vt:lpstr>Fall 2021 Split</vt:lpstr>
      <vt:lpstr>'Fall 2021'!Print_Area</vt:lpstr>
      <vt:lpstr>'Fall 2021 Split'!Print_Area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Ryan Allred</cp:lastModifiedBy>
  <cp:lastPrinted>2022-07-19T16:04:36Z</cp:lastPrinted>
  <dcterms:created xsi:type="dcterms:W3CDTF">2014-05-12T22:43:46Z</dcterms:created>
  <dcterms:modified xsi:type="dcterms:W3CDTF">2022-07-19T16:17:54Z</dcterms:modified>
</cp:coreProperties>
</file>