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Employment\"/>
    </mc:Choice>
  </mc:AlternateContent>
  <bookViews>
    <workbookView xWindow="0" yWindow="0" windowWidth="28800" windowHeight="12300"/>
  </bookViews>
  <sheets>
    <sheet name="Fall 2020" sheetId="1" r:id="rId1"/>
    <sheet name="Fall 2020 Split" sheetId="2" r:id="rId2"/>
  </sheets>
  <definedNames>
    <definedName name="_xlnm.Print_Area" localSheetId="0">'Fall 2020'!$A$1:$P$26</definedName>
    <definedName name="_xlnm.Print_Area" localSheetId="1">'Fall 2020 Split'!$A$1:$Y$25</definedName>
    <definedName name="sysemploydb">#REF!</definedName>
  </definedNames>
  <calcPr calcId="162913"/>
</workbook>
</file>

<file path=xl/calcChain.xml><?xml version="1.0" encoding="utf-8"?>
<calcChain xmlns="http://schemas.openxmlformats.org/spreadsheetml/2006/main">
  <c r="X16" i="2" l="1"/>
  <c r="W16" i="2"/>
  <c r="V16" i="2"/>
  <c r="R16" i="2"/>
  <c r="Q16" i="2"/>
  <c r="P16" i="2"/>
  <c r="M16" i="2"/>
  <c r="J16" i="2"/>
  <c r="G16" i="2"/>
  <c r="X15" i="2"/>
  <c r="W15" i="2"/>
  <c r="V15" i="2"/>
  <c r="R15" i="2"/>
  <c r="Q15" i="2"/>
  <c r="S15" i="2" s="1"/>
  <c r="P15" i="2"/>
  <c r="M15" i="2"/>
  <c r="J15" i="2"/>
  <c r="G15" i="2"/>
  <c r="X13" i="2"/>
  <c r="W13" i="2"/>
  <c r="V13" i="2"/>
  <c r="R13" i="2"/>
  <c r="Q13" i="2"/>
  <c r="S13" i="2" s="1"/>
  <c r="P13" i="2"/>
  <c r="M13" i="2"/>
  <c r="J13" i="2"/>
  <c r="G13" i="2"/>
  <c r="X12" i="2"/>
  <c r="W12" i="2"/>
  <c r="V12" i="2"/>
  <c r="R12" i="2"/>
  <c r="R10" i="2" s="1"/>
  <c r="Q12" i="2"/>
  <c r="P12" i="2"/>
  <c r="M12" i="2"/>
  <c r="J12" i="2"/>
  <c r="G12" i="2"/>
  <c r="X11" i="2"/>
  <c r="W11" i="2"/>
  <c r="V11" i="2"/>
  <c r="R11" i="2"/>
  <c r="Q11" i="2"/>
  <c r="S11" i="2" s="1"/>
  <c r="P11" i="2"/>
  <c r="M11" i="2"/>
  <c r="J11" i="2"/>
  <c r="G11" i="2"/>
  <c r="U10" i="2"/>
  <c r="T10" i="2"/>
  <c r="V10" i="2" s="1"/>
  <c r="Q10" i="2"/>
  <c r="O10" i="2"/>
  <c r="P10" i="2" s="1"/>
  <c r="N10" i="2"/>
  <c r="M10" i="2"/>
  <c r="L10" i="2"/>
  <c r="K10" i="2"/>
  <c r="I10" i="2"/>
  <c r="J10" i="2" s="1"/>
  <c r="H10" i="2"/>
  <c r="F10" i="2"/>
  <c r="E10" i="2"/>
  <c r="G10" i="2" s="1"/>
  <c r="X9" i="2"/>
  <c r="W9" i="2"/>
  <c r="V9" i="2"/>
  <c r="R9" i="2"/>
  <c r="S9" i="2" s="1"/>
  <c r="Q9" i="2"/>
  <c r="P9" i="2"/>
  <c r="M9" i="2"/>
  <c r="J9" i="2"/>
  <c r="G9" i="2"/>
  <c r="X8" i="2"/>
  <c r="W8" i="2"/>
  <c r="V8" i="2"/>
  <c r="R8" i="2"/>
  <c r="Q8" i="2"/>
  <c r="S8" i="2" s="1"/>
  <c r="P8" i="2"/>
  <c r="M8" i="2"/>
  <c r="J8" i="2"/>
  <c r="G8" i="2"/>
  <c r="X7" i="2"/>
  <c r="W7" i="2"/>
  <c r="V7" i="2"/>
  <c r="R7" i="2"/>
  <c r="Q7" i="2"/>
  <c r="Q6" i="2" s="1"/>
  <c r="Q5" i="2" s="1"/>
  <c r="P7" i="2"/>
  <c r="M7" i="2"/>
  <c r="J7" i="2"/>
  <c r="G7" i="2"/>
  <c r="U6" i="2"/>
  <c r="V6" i="2" s="1"/>
  <c r="T6" i="2"/>
  <c r="O6" i="2"/>
  <c r="N6" i="2"/>
  <c r="M6" i="2"/>
  <c r="L6" i="2"/>
  <c r="K6" i="2"/>
  <c r="K5" i="2" s="1"/>
  <c r="I6" i="2"/>
  <c r="I5" i="2" s="1"/>
  <c r="H6" i="2"/>
  <c r="H5" i="2" s="1"/>
  <c r="F6" i="2"/>
  <c r="F5" i="2" s="1"/>
  <c r="E6" i="2"/>
  <c r="N5" i="2"/>
  <c r="L5" i="2"/>
  <c r="E5" i="2"/>
  <c r="G6" i="2" l="1"/>
  <c r="S7" i="2"/>
  <c r="S10" i="2"/>
  <c r="J5" i="2"/>
  <c r="S12" i="2"/>
  <c r="M5" i="2"/>
  <c r="T5" i="2"/>
  <c r="V5" i="2" s="1"/>
  <c r="S16" i="2"/>
  <c r="U5" i="2"/>
  <c r="P6" i="2"/>
  <c r="G5" i="2"/>
  <c r="O5" i="2"/>
  <c r="P5" i="2" s="1"/>
  <c r="J6" i="2"/>
  <c r="R6" i="2"/>
  <c r="R5" i="2" s="1"/>
  <c r="S5" i="2" s="1"/>
  <c r="S6" i="2" l="1"/>
  <c r="C7" i="1"/>
  <c r="B11" i="1"/>
  <c r="C11" i="1"/>
  <c r="B12" i="1"/>
  <c r="C12" i="1"/>
  <c r="B13" i="1"/>
  <c r="D13" i="1" s="1"/>
  <c r="C13" i="1"/>
  <c r="B15" i="1"/>
  <c r="B14" i="1" s="1"/>
  <c r="C15" i="1"/>
  <c r="B16" i="1"/>
  <c r="C16" i="1"/>
  <c r="D16" i="1" s="1"/>
  <c r="K13" i="1"/>
  <c r="M13" i="1" s="1"/>
  <c r="K12" i="1"/>
  <c r="L12" i="1"/>
  <c r="M12" i="1" s="1"/>
  <c r="L13" i="1"/>
  <c r="L11" i="1"/>
  <c r="K11" i="1"/>
  <c r="K8" i="1"/>
  <c r="L8" i="1"/>
  <c r="K9" i="1"/>
  <c r="L9" i="1"/>
  <c r="M9" i="1" s="1"/>
  <c r="L7" i="1"/>
  <c r="L6" i="1" s="1"/>
  <c r="K7" i="1"/>
  <c r="S30" i="2"/>
  <c r="S31" i="2"/>
  <c r="S45" i="2" s="1"/>
  <c r="S32" i="2"/>
  <c r="U14" i="2"/>
  <c r="U17" i="2"/>
  <c r="T14" i="2"/>
  <c r="T17" i="2" s="1"/>
  <c r="V4" i="2"/>
  <c r="I16" i="1"/>
  <c r="H16" i="1"/>
  <c r="I15" i="1"/>
  <c r="H13" i="1"/>
  <c r="I12" i="1"/>
  <c r="H11" i="1"/>
  <c r="I8" i="1"/>
  <c r="I9" i="1"/>
  <c r="H8" i="1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S44" i="2"/>
  <c r="S43" i="2"/>
  <c r="S42" i="2"/>
  <c r="S41" i="2"/>
  <c r="S40" i="2"/>
  <c r="S39" i="2"/>
  <c r="S38" i="2"/>
  <c r="S37" i="2"/>
  <c r="S36" i="2"/>
  <c r="S35" i="2"/>
  <c r="S34" i="2"/>
  <c r="S33" i="2"/>
  <c r="L15" i="1"/>
  <c r="L16" i="1"/>
  <c r="L14" i="1" s="1"/>
  <c r="K16" i="1"/>
  <c r="M16" i="1" s="1"/>
  <c r="K15" i="1"/>
  <c r="M15" i="1" s="1"/>
  <c r="F16" i="1"/>
  <c r="E16" i="1"/>
  <c r="E14" i="1" s="1"/>
  <c r="F15" i="1"/>
  <c r="G15" i="1" s="1"/>
  <c r="F14" i="1"/>
  <c r="E15" i="1"/>
  <c r="F13" i="1"/>
  <c r="E13" i="1"/>
  <c r="F12" i="1"/>
  <c r="E12" i="1"/>
  <c r="E10" i="1" s="1"/>
  <c r="F11" i="1"/>
  <c r="E11" i="1"/>
  <c r="G11" i="1" s="1"/>
  <c r="F9" i="1"/>
  <c r="E9" i="1"/>
  <c r="F8" i="1"/>
  <c r="E8" i="1"/>
  <c r="G8" i="1" s="1"/>
  <c r="F7" i="1"/>
  <c r="F6" i="1" s="1"/>
  <c r="E7" i="1"/>
  <c r="C8" i="1"/>
  <c r="C9" i="1"/>
  <c r="B10" i="2"/>
  <c r="D9" i="2"/>
  <c r="Y9" i="2" s="1"/>
  <c r="B8" i="1"/>
  <c r="B7" i="1"/>
  <c r="U45" i="2"/>
  <c r="T45" i="2"/>
  <c r="R45" i="2"/>
  <c r="Q45" i="2"/>
  <c r="C45" i="2"/>
  <c r="E45" i="2"/>
  <c r="F45" i="2"/>
  <c r="H45" i="2"/>
  <c r="I45" i="2"/>
  <c r="B45" i="2"/>
  <c r="V44" i="2"/>
  <c r="V43" i="2"/>
  <c r="V42" i="2"/>
  <c r="V41" i="2"/>
  <c r="V40" i="2"/>
  <c r="V39" i="2"/>
  <c r="V38" i="2"/>
  <c r="V37" i="2"/>
  <c r="V36" i="2"/>
  <c r="V35" i="2"/>
  <c r="V34" i="2"/>
  <c r="V33" i="2"/>
  <c r="V45" i="2" s="1"/>
  <c r="V32" i="2"/>
  <c r="V31" i="2"/>
  <c r="V30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45" i="2" s="1"/>
  <c r="G44" i="2"/>
  <c r="G43" i="2"/>
  <c r="G42" i="2"/>
  <c r="G41" i="2"/>
  <c r="G40" i="2"/>
  <c r="G39" i="2"/>
  <c r="G38" i="2"/>
  <c r="G37" i="2"/>
  <c r="G36" i="2"/>
  <c r="G35" i="2"/>
  <c r="G34" i="2"/>
  <c r="G33" i="2"/>
  <c r="G45" i="2"/>
  <c r="G32" i="2"/>
  <c r="G31" i="2"/>
  <c r="G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30" i="2"/>
  <c r="D45" i="2" s="1"/>
  <c r="C10" i="2"/>
  <c r="X10" i="2" s="1"/>
  <c r="C6" i="2"/>
  <c r="X6" i="2" s="1"/>
  <c r="L4" i="2"/>
  <c r="M8" i="1"/>
  <c r="P14" i="2"/>
  <c r="M14" i="2"/>
  <c r="J14" i="2"/>
  <c r="D16" i="2"/>
  <c r="Y16" i="2" s="1"/>
  <c r="D15" i="2"/>
  <c r="D7" i="2"/>
  <c r="Y7" i="2" s="1"/>
  <c r="D12" i="2"/>
  <c r="Y12" i="2" s="1"/>
  <c r="O14" i="2"/>
  <c r="N14" i="2"/>
  <c r="N17" i="2" s="1"/>
  <c r="L14" i="2"/>
  <c r="K14" i="2"/>
  <c r="I14" i="2"/>
  <c r="H14" i="2"/>
  <c r="F14" i="2"/>
  <c r="F17" i="2" s="1"/>
  <c r="E14" i="2"/>
  <c r="C14" i="2"/>
  <c r="B14" i="2"/>
  <c r="E4" i="2"/>
  <c r="D11" i="2"/>
  <c r="Y11" i="2" s="1"/>
  <c r="D8" i="2"/>
  <c r="Y8" i="2" s="1"/>
  <c r="B9" i="1"/>
  <c r="D9" i="1"/>
  <c r="B6" i="2"/>
  <c r="W6" i="2" s="1"/>
  <c r="D13" i="2"/>
  <c r="Y13" i="2" s="1"/>
  <c r="I7" i="1"/>
  <c r="O7" i="1" s="1"/>
  <c r="G14" i="2"/>
  <c r="K6" i="1"/>
  <c r="O4" i="2"/>
  <c r="V14" i="2"/>
  <c r="V17" i="2"/>
  <c r="N4" i="2"/>
  <c r="H7" i="1"/>
  <c r="N7" i="1" s="1"/>
  <c r="F10" i="1"/>
  <c r="F4" i="2"/>
  <c r="E6" i="1"/>
  <c r="Q14" i="2"/>
  <c r="G13" i="1"/>
  <c r="D11" i="1"/>
  <c r="D7" i="1"/>
  <c r="G16" i="1" l="1"/>
  <c r="L10" i="1"/>
  <c r="G4" i="2"/>
  <c r="M14" i="1"/>
  <c r="L5" i="1"/>
  <c r="L4" i="1" s="1"/>
  <c r="L17" i="1" s="1"/>
  <c r="K10" i="1"/>
  <c r="G9" i="1"/>
  <c r="D12" i="1"/>
  <c r="G6" i="1"/>
  <c r="M6" i="1"/>
  <c r="B6" i="1"/>
  <c r="G7" i="1"/>
  <c r="G14" i="1"/>
  <c r="F5" i="1"/>
  <c r="F4" i="1" s="1"/>
  <c r="C14" i="1"/>
  <c r="D14" i="2"/>
  <c r="Y14" i="2" s="1"/>
  <c r="Y15" i="2"/>
  <c r="D10" i="2"/>
  <c r="Y10" i="2" s="1"/>
  <c r="W10" i="2"/>
  <c r="C5" i="2"/>
  <c r="X5" i="2" s="1"/>
  <c r="B10" i="1"/>
  <c r="B5" i="1" s="1"/>
  <c r="C10" i="1"/>
  <c r="C6" i="1"/>
  <c r="D6" i="1" s="1"/>
  <c r="C4" i="2"/>
  <c r="C17" i="2" s="1"/>
  <c r="O17" i="2"/>
  <c r="K14" i="1"/>
  <c r="N16" i="1"/>
  <c r="F17" i="1"/>
  <c r="X14" i="2"/>
  <c r="G17" i="2"/>
  <c r="E5" i="1"/>
  <c r="G10" i="1"/>
  <c r="M10" i="1"/>
  <c r="K5" i="1"/>
  <c r="P4" i="2"/>
  <c r="P17" i="2" s="1"/>
  <c r="P7" i="1"/>
  <c r="M7" i="1"/>
  <c r="M11" i="1"/>
  <c r="O12" i="1"/>
  <c r="G12" i="1"/>
  <c r="E17" i="2"/>
  <c r="D15" i="1"/>
  <c r="D14" i="1" s="1"/>
  <c r="B5" i="2"/>
  <c r="W5" i="2" s="1"/>
  <c r="N13" i="1"/>
  <c r="D6" i="2"/>
  <c r="Y6" i="2" s="1"/>
  <c r="O9" i="1"/>
  <c r="O8" i="1"/>
  <c r="D8" i="1"/>
  <c r="L17" i="2"/>
  <c r="W14" i="2"/>
  <c r="H12" i="1"/>
  <c r="H10" i="1" s="1"/>
  <c r="Q4" i="2"/>
  <c r="K4" i="2"/>
  <c r="I6" i="1"/>
  <c r="J7" i="1"/>
  <c r="R4" i="2"/>
  <c r="O15" i="1"/>
  <c r="I14" i="1"/>
  <c r="J16" i="1"/>
  <c r="O16" i="1"/>
  <c r="P16" i="1" s="1"/>
  <c r="R14" i="2"/>
  <c r="S14" i="2" s="1"/>
  <c r="H15" i="1"/>
  <c r="N11" i="1"/>
  <c r="I4" i="2"/>
  <c r="I17" i="2" s="1"/>
  <c r="I13" i="1"/>
  <c r="I11" i="1"/>
  <c r="J11" i="1" s="1"/>
  <c r="J8" i="1"/>
  <c r="N8" i="1"/>
  <c r="H9" i="1"/>
  <c r="C5" i="1" l="1"/>
  <c r="C4" i="1" s="1"/>
  <c r="C17" i="1" s="1"/>
  <c r="O14" i="1"/>
  <c r="D10" i="1"/>
  <c r="O6" i="1"/>
  <c r="X4" i="2"/>
  <c r="P8" i="1"/>
  <c r="G5" i="1"/>
  <c r="E4" i="1"/>
  <c r="K4" i="1"/>
  <c r="M5" i="1"/>
  <c r="X17" i="2"/>
  <c r="D5" i="2"/>
  <c r="Y5" i="2" s="1"/>
  <c r="B4" i="2"/>
  <c r="D5" i="1"/>
  <c r="B4" i="1"/>
  <c r="J12" i="1"/>
  <c r="N12" i="1"/>
  <c r="P12" i="1" s="1"/>
  <c r="K17" i="2"/>
  <c r="M4" i="2"/>
  <c r="M17" i="2" s="1"/>
  <c r="J15" i="1"/>
  <c r="J14" i="1" s="1"/>
  <c r="N15" i="1"/>
  <c r="P15" i="1" s="1"/>
  <c r="P14" i="1" s="1"/>
  <c r="H14" i="1"/>
  <c r="N14" i="1" s="1"/>
  <c r="R17" i="2"/>
  <c r="N10" i="1"/>
  <c r="I10" i="1"/>
  <c r="O11" i="1"/>
  <c r="P11" i="1" s="1"/>
  <c r="J13" i="1"/>
  <c r="O13" i="1"/>
  <c r="P13" i="1" s="1"/>
  <c r="S4" i="2"/>
  <c r="S17" i="2" s="1"/>
  <c r="Q17" i="2"/>
  <c r="J9" i="1"/>
  <c r="N9" i="1"/>
  <c r="P9" i="1" s="1"/>
  <c r="H4" i="2"/>
  <c r="H6" i="1"/>
  <c r="M4" i="1" l="1"/>
  <c r="M17" i="1" s="1"/>
  <c r="K17" i="1"/>
  <c r="G4" i="1"/>
  <c r="G17" i="1" s="1"/>
  <c r="E17" i="1"/>
  <c r="B17" i="2"/>
  <c r="D4" i="2"/>
  <c r="D17" i="2" s="1"/>
  <c r="D4" i="1"/>
  <c r="D17" i="1" s="1"/>
  <c r="B17" i="1"/>
  <c r="O10" i="1"/>
  <c r="P10" i="1" s="1"/>
  <c r="I5" i="1"/>
  <c r="J10" i="1"/>
  <c r="W4" i="2"/>
  <c r="H17" i="2"/>
  <c r="J4" i="2"/>
  <c r="N6" i="1"/>
  <c r="P6" i="1" s="1"/>
  <c r="H5" i="1"/>
  <c r="J6" i="1"/>
  <c r="W17" i="2" l="1"/>
  <c r="I4" i="1"/>
  <c r="O5" i="1"/>
  <c r="H4" i="1"/>
  <c r="N5" i="1"/>
  <c r="J5" i="1"/>
  <c r="J17" i="2"/>
  <c r="Y4" i="2"/>
  <c r="P5" i="1" l="1"/>
  <c r="O4" i="1"/>
  <c r="O17" i="1" s="1"/>
  <c r="I17" i="1"/>
  <c r="Y17" i="2"/>
  <c r="J4" i="1"/>
  <c r="J17" i="1" s="1"/>
  <c r="N4" i="1"/>
  <c r="H17" i="1"/>
  <c r="P4" i="1" l="1"/>
  <c r="P17" i="1" s="1"/>
  <c r="N17" i="1"/>
</calcChain>
</file>

<file path=xl/sharedStrings.xml><?xml version="1.0" encoding="utf-8"?>
<sst xmlns="http://schemas.openxmlformats.org/spreadsheetml/2006/main" count="100" uniqueCount="45">
  <si>
    <t>Boulder</t>
  </si>
  <si>
    <t>Colorado Springs</t>
  </si>
  <si>
    <t>Denver|Anschutz</t>
  </si>
  <si>
    <t>System
Administration</t>
  </si>
  <si>
    <t>CU Total</t>
  </si>
  <si>
    <t>Total</t>
  </si>
  <si>
    <t>Faculty</t>
  </si>
  <si>
    <t>Instructional Faculty</t>
  </si>
  <si>
    <t>Tenured/Tenure Track</t>
  </si>
  <si>
    <t>Full Professor</t>
  </si>
  <si>
    <t>Associate Professor</t>
  </si>
  <si>
    <t>Assistant Professor</t>
  </si>
  <si>
    <t>Non-Tenure Track</t>
  </si>
  <si>
    <t>Instructor/Sr. Instructor</t>
  </si>
  <si>
    <t>Other</t>
  </si>
  <si>
    <t xml:space="preserve">Staff </t>
  </si>
  <si>
    <t>TOTAL</t>
  </si>
  <si>
    <t>Officers</t>
  </si>
  <si>
    <t>Management/Other Professionals/Support Staff</t>
  </si>
  <si>
    <t>Denver</t>
  </si>
  <si>
    <t>Anschutz</t>
  </si>
  <si>
    <t>Research/Public Service Faculty</t>
  </si>
  <si>
    <t>11-0000 Management Occupations</t>
  </si>
  <si>
    <t>13-0000 Business and Financial Operations Occupations</t>
  </si>
  <si>
    <t>43-0000 Office and Administrative Support Occupations</t>
  </si>
  <si>
    <t>29-0000 Healthcare Practitioners and Technical Occupations</t>
  </si>
  <si>
    <t>21- 23- 27-0000 Community Service, Legal, Arts, and Media Occupations</t>
  </si>
  <si>
    <t>15- 17- 19-0000 Computer, Engineering, and Science Occupations</t>
  </si>
  <si>
    <t>31- 33- 35- 37- 39-0000 Service Occupations</t>
  </si>
  <si>
    <t>41-0000 Sales and Related Occupations</t>
  </si>
  <si>
    <t>45- 47-- 49-0000 Natural Resources, Construction, and Maintenance Occupations</t>
  </si>
  <si>
    <t>51- 53-0000 Production, Transportation, and Material Moving Occupations</t>
  </si>
  <si>
    <t>25-4000 Librarians, Curators, and Archivists</t>
  </si>
  <si>
    <t>25-4010 Archivists, Curators, and Museum Technicians</t>
  </si>
  <si>
    <t>25-4020 Librarians</t>
  </si>
  <si>
    <t>25-4030 Library Technicians</t>
  </si>
  <si>
    <t>25-2000 25-3000 25-9000 Student and Academic Affairs and Other Education Services Occupations</t>
  </si>
  <si>
    <t>Includes student faculty, student workers, fellowship, retirees</t>
  </si>
  <si>
    <t>Sum of "HEADCOUNT" column; Filter on "DESCR" column: For Temps/Stud, UG Student, GR Student, Pre Dr Trainees, Residents, Retirees, Student</t>
  </si>
  <si>
    <t>non-permanent employee count from Oct 31, 2017 COGNOS HCM payroll report provided by Employee Services</t>
  </si>
  <si>
    <t>Part-
Time</t>
  </si>
  <si>
    <t>Full-
Time</t>
  </si>
  <si>
    <t>Denver | Anschutz
Combined</t>
  </si>
  <si>
    <t>UCD
Administration</t>
  </si>
  <si>
    <t>University of Colorado Faculty and Staff, Fall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</si>
</sst>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5" x14ac:knownFonts="1">
    <font>
      <sz val="10"/>
      <name val="MS Sans Serif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3" tint="0.39997558519241921"/>
      <name val="Arial"/>
      <family val="2"/>
    </font>
    <font>
      <sz val="8"/>
      <color rgb="FFFF0000"/>
      <name val="Arial"/>
      <family val="2"/>
    </font>
    <font>
      <sz val="10"/>
      <color theme="4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6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3" fillId="0" borderId="0"/>
    <xf numFmtId="0" fontId="21" fillId="0" borderId="0"/>
    <xf numFmtId="0" fontId="3" fillId="0" borderId="0"/>
    <xf numFmtId="0" fontId="3" fillId="23" borderId="7" applyNumberFormat="0" applyFont="0" applyAlignment="0" applyProtection="0"/>
    <xf numFmtId="0" fontId="18" fillId="20" borderId="8" applyNumberFormat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164" fontId="29" fillId="24" borderId="10" xfId="28" applyNumberFormat="1" applyFont="1" applyFill="1" applyBorder="1" applyAlignment="1">
      <alignment vertical="center"/>
    </xf>
    <xf numFmtId="164" fontId="29" fillId="24" borderId="11" xfId="28" applyNumberFormat="1" applyFont="1" applyFill="1" applyBorder="1" applyAlignment="1">
      <alignment vertical="center"/>
    </xf>
    <xf numFmtId="164" fontId="29" fillId="24" borderId="12" xfId="0" applyNumberFormat="1" applyFont="1" applyFill="1" applyBorder="1" applyAlignment="1">
      <alignment horizontal="right" vertical="center"/>
    </xf>
    <xf numFmtId="164" fontId="29" fillId="24" borderId="12" xfId="0" applyNumberFormat="1" applyFont="1" applyFill="1" applyBorder="1" applyAlignment="1">
      <alignment vertical="center"/>
    </xf>
    <xf numFmtId="0" fontId="30" fillId="25" borderId="22" xfId="0" applyFont="1" applyFill="1" applyBorder="1" applyAlignment="1">
      <alignment horizontal="left" vertical="center"/>
    </xf>
    <xf numFmtId="0" fontId="34" fillId="24" borderId="10" xfId="0" applyFont="1" applyFill="1" applyBorder="1" applyAlignment="1">
      <alignment vertical="center"/>
    </xf>
    <xf numFmtId="0" fontId="32" fillId="0" borderId="0" xfId="0" applyFont="1" applyFill="1"/>
    <xf numFmtId="164" fontId="28" fillId="24" borderId="10" xfId="0" applyNumberFormat="1" applyFont="1" applyFill="1" applyBorder="1" applyAlignment="1">
      <alignment horizontal="right" vertical="center" wrapText="1"/>
    </xf>
    <xf numFmtId="164" fontId="28" fillId="24" borderId="11" xfId="0" applyNumberFormat="1" applyFont="1" applyFill="1" applyBorder="1" applyAlignment="1">
      <alignment horizontal="right" vertical="center"/>
    </xf>
    <xf numFmtId="164" fontId="28" fillId="24" borderId="12" xfId="0" applyNumberFormat="1" applyFont="1" applyFill="1" applyBorder="1" applyAlignment="1">
      <alignment horizontal="right" vertical="center"/>
    </xf>
    <xf numFmtId="164" fontId="28" fillId="24" borderId="11" xfId="0" applyNumberFormat="1" applyFont="1" applyFill="1" applyBorder="1" applyAlignment="1">
      <alignment horizontal="right" vertical="center" wrapText="1"/>
    </xf>
    <xf numFmtId="164" fontId="28" fillId="24" borderId="12" xfId="0" applyNumberFormat="1" applyFont="1" applyFill="1" applyBorder="1" applyAlignment="1">
      <alignment horizontal="right" vertical="center" wrapText="1"/>
    </xf>
    <xf numFmtId="164" fontId="28" fillId="24" borderId="11" xfId="28" applyNumberFormat="1" applyFont="1" applyFill="1" applyBorder="1" applyAlignment="1">
      <alignment vertical="center"/>
    </xf>
    <xf numFmtId="164" fontId="28" fillId="24" borderId="12" xfId="28" applyNumberFormat="1" applyFont="1" applyFill="1" applyBorder="1" applyAlignment="1">
      <alignment vertical="center"/>
    </xf>
    <xf numFmtId="164" fontId="28" fillId="24" borderId="10" xfId="28" applyNumberFormat="1" applyFont="1" applyFill="1" applyBorder="1" applyAlignment="1">
      <alignment vertical="center"/>
    </xf>
    <xf numFmtId="164" fontId="28" fillId="24" borderId="12" xfId="0" applyNumberFormat="1" applyFont="1" applyFill="1" applyBorder="1" applyAlignment="1">
      <alignment vertical="center"/>
    </xf>
    <xf numFmtId="0" fontId="27" fillId="27" borderId="23" xfId="0" applyFont="1" applyFill="1" applyBorder="1"/>
    <xf numFmtId="0" fontId="27" fillId="27" borderId="14" xfId="0" applyFont="1" applyFill="1" applyBorder="1" applyAlignment="1">
      <alignment horizontal="center" vertical="center" wrapText="1"/>
    </xf>
    <xf numFmtId="0" fontId="27" fillId="27" borderId="15" xfId="0" applyFont="1" applyFill="1" applyBorder="1" applyAlignment="1">
      <alignment horizontal="center" vertical="center" wrapText="1"/>
    </xf>
    <xf numFmtId="0" fontId="27" fillId="27" borderId="16" xfId="0" applyFont="1" applyFill="1" applyBorder="1" applyAlignment="1">
      <alignment horizontal="center" vertical="center"/>
    </xf>
    <xf numFmtId="0" fontId="1" fillId="27" borderId="0" xfId="0" applyFont="1" applyFill="1" applyBorder="1"/>
    <xf numFmtId="0" fontId="3" fillId="27" borderId="0" xfId="0" applyFont="1" applyFill="1" applyBorder="1" applyAlignment="1">
      <alignment vertical="top"/>
    </xf>
    <xf numFmtId="0" fontId="22" fillId="27" borderId="0" xfId="0" applyFont="1" applyFill="1" applyBorder="1" applyAlignment="1">
      <alignment vertical="center"/>
    </xf>
    <xf numFmtId="0" fontId="1" fillId="27" borderId="0" xfId="0" applyFont="1" applyFill="1"/>
    <xf numFmtId="0" fontId="27" fillId="27" borderId="13" xfId="0" applyFont="1" applyFill="1" applyBorder="1"/>
    <xf numFmtId="164" fontId="27" fillId="27" borderId="17" xfId="28" applyNumberFormat="1" applyFont="1" applyFill="1" applyBorder="1" applyAlignment="1">
      <alignment vertical="center"/>
    </xf>
    <xf numFmtId="164" fontId="27" fillId="27" borderId="0" xfId="28" applyNumberFormat="1" applyFont="1" applyFill="1" applyBorder="1" applyAlignment="1">
      <alignment vertical="center"/>
    </xf>
    <xf numFmtId="164" fontId="27" fillId="27" borderId="18" xfId="0" applyNumberFormat="1" applyFont="1" applyFill="1" applyBorder="1" applyAlignment="1">
      <alignment horizontal="right" vertical="center"/>
    </xf>
    <xf numFmtId="164" fontId="27" fillId="27" borderId="0" xfId="0" applyNumberFormat="1" applyFont="1" applyFill="1" applyBorder="1" applyAlignment="1">
      <alignment vertical="center"/>
    </xf>
    <xf numFmtId="0" fontId="3" fillId="27" borderId="0" xfId="0" applyFont="1" applyFill="1" applyAlignment="1">
      <alignment vertical="top"/>
    </xf>
    <xf numFmtId="164" fontId="1" fillId="27" borderId="0" xfId="0" applyNumberFormat="1" applyFont="1" applyFill="1"/>
    <xf numFmtId="0" fontId="23" fillId="27" borderId="0" xfId="0" applyFont="1" applyFill="1" applyBorder="1"/>
    <xf numFmtId="0" fontId="24" fillId="27" borderId="0" xfId="0" applyFont="1" applyFill="1"/>
    <xf numFmtId="0" fontId="1" fillId="27" borderId="20" xfId="0" applyFont="1" applyFill="1" applyBorder="1" applyAlignment="1">
      <alignment wrapText="1"/>
    </xf>
    <xf numFmtId="0" fontId="1" fillId="27" borderId="20" xfId="0" applyFont="1" applyFill="1" applyBorder="1"/>
    <xf numFmtId="164" fontId="28" fillId="27" borderId="18" xfId="0" applyNumberFormat="1" applyFont="1" applyFill="1" applyBorder="1" applyAlignment="1">
      <alignment horizontal="right" vertical="center"/>
    </xf>
    <xf numFmtId="164" fontId="28" fillId="27" borderId="18" xfId="0" applyNumberFormat="1" applyFont="1" applyFill="1" applyBorder="1" applyAlignment="1">
      <alignment vertical="center"/>
    </xf>
    <xf numFmtId="0" fontId="33" fillId="24" borderId="10" xfId="0" applyFont="1" applyFill="1" applyBorder="1" applyAlignment="1">
      <alignment vertical="center"/>
    </xf>
    <xf numFmtId="0" fontId="32" fillId="27" borderId="17" xfId="0" applyFont="1" applyFill="1" applyBorder="1" applyAlignment="1">
      <alignment vertical="center"/>
    </xf>
    <xf numFmtId="0" fontId="32" fillId="27" borderId="17" xfId="0" applyFont="1" applyFill="1" applyBorder="1" applyAlignment="1">
      <alignment horizontal="left" vertical="center" indent="2"/>
    </xf>
    <xf numFmtId="0" fontId="32" fillId="27" borderId="17" xfId="0" applyFont="1" applyFill="1" applyBorder="1" applyAlignment="1">
      <alignment horizontal="left" vertical="center" indent="4"/>
    </xf>
    <xf numFmtId="0" fontId="32" fillId="27" borderId="17" xfId="0" applyFont="1" applyFill="1" applyBorder="1" applyAlignment="1">
      <alignment horizontal="left" vertical="center"/>
    </xf>
    <xf numFmtId="0" fontId="33" fillId="24" borderId="20" xfId="0" applyFont="1" applyFill="1" applyBorder="1" applyAlignment="1">
      <alignment vertical="center"/>
    </xf>
    <xf numFmtId="0" fontId="33" fillId="24" borderId="24" xfId="0" applyFont="1" applyFill="1" applyBorder="1"/>
    <xf numFmtId="0" fontId="33" fillId="24" borderId="26" xfId="0" applyFont="1" applyFill="1" applyBorder="1"/>
    <xf numFmtId="0" fontId="32" fillId="27" borderId="25" xfId="0" applyFont="1" applyFill="1" applyBorder="1" applyAlignment="1">
      <alignment horizontal="left" vertical="center" indent="1"/>
    </xf>
    <xf numFmtId="164" fontId="28" fillId="24" borderId="11" xfId="28" applyNumberFormat="1" applyFont="1" applyFill="1" applyBorder="1" applyAlignment="1">
      <alignment horizontal="right" vertical="center" wrapText="1"/>
    </xf>
    <xf numFmtId="164" fontId="27" fillId="27" borderId="21" xfId="28" applyNumberFormat="1" applyFont="1" applyFill="1" applyBorder="1" applyAlignment="1">
      <alignment vertical="center"/>
    </xf>
    <xf numFmtId="164" fontId="27" fillId="27" borderId="13" xfId="28" applyNumberFormat="1" applyFont="1" applyFill="1" applyBorder="1" applyAlignment="1">
      <alignment vertical="center"/>
    </xf>
    <xf numFmtId="0" fontId="25" fillId="26" borderId="22" xfId="0" applyFont="1" applyFill="1" applyBorder="1" applyAlignment="1">
      <alignment horizontal="left" vertical="center"/>
    </xf>
    <xf numFmtId="0" fontId="34" fillId="24" borderId="24" xfId="0" applyFont="1" applyFill="1" applyBorder="1" applyAlignment="1">
      <alignment vertical="center"/>
    </xf>
    <xf numFmtId="164" fontId="29" fillId="24" borderId="11" xfId="0" applyNumberFormat="1" applyFont="1" applyFill="1" applyBorder="1" applyAlignment="1">
      <alignment vertical="center"/>
    </xf>
    <xf numFmtId="0" fontId="1" fillId="27" borderId="10" xfId="0" applyFont="1" applyFill="1" applyBorder="1"/>
    <xf numFmtId="0" fontId="32" fillId="0" borderId="0" xfId="0" applyFont="1" applyFill="1" applyBorder="1"/>
    <xf numFmtId="0" fontId="27" fillId="27" borderId="15" xfId="0" applyFont="1" applyFill="1" applyBorder="1" applyAlignment="1">
      <alignment horizontal="center" vertical="center"/>
    </xf>
    <xf numFmtId="164" fontId="27" fillId="27" borderId="0" xfId="0" applyNumberFormat="1" applyFont="1" applyFill="1" applyBorder="1" applyAlignment="1">
      <alignment horizontal="right" vertical="center"/>
    </xf>
    <xf numFmtId="164" fontId="29" fillId="24" borderId="11" xfId="0" applyNumberFormat="1" applyFont="1" applyFill="1" applyBorder="1" applyAlignment="1">
      <alignment horizontal="right" vertical="center"/>
    </xf>
    <xf numFmtId="164" fontId="1" fillId="27" borderId="0" xfId="0" applyNumberFormat="1" applyFont="1" applyFill="1" applyBorder="1"/>
    <xf numFmtId="0" fontId="1" fillId="27" borderId="30" xfId="0" applyFont="1" applyFill="1" applyBorder="1"/>
    <xf numFmtId="3" fontId="1" fillId="27" borderId="30" xfId="0" applyNumberFormat="1" applyFont="1" applyFill="1" applyBorder="1"/>
    <xf numFmtId="0" fontId="26" fillId="26" borderId="19" xfId="0" applyFont="1" applyFill="1" applyBorder="1" applyAlignment="1">
      <alignment horizontal="center" vertical="center" wrapText="1"/>
    </xf>
    <xf numFmtId="0" fontId="26" fillId="26" borderId="27" xfId="0" applyFont="1" applyFill="1" applyBorder="1" applyAlignment="1">
      <alignment horizontal="center" vertical="center" wrapText="1"/>
    </xf>
    <xf numFmtId="0" fontId="26" fillId="26" borderId="28" xfId="0" applyFont="1" applyFill="1" applyBorder="1" applyAlignment="1">
      <alignment horizontal="center" vertical="center" wrapText="1"/>
    </xf>
    <xf numFmtId="0" fontId="31" fillId="25" borderId="22" xfId="0" applyFont="1" applyFill="1" applyBorder="1" applyAlignment="1">
      <alignment horizontal="center" vertical="center" wrapText="1"/>
    </xf>
    <xf numFmtId="0" fontId="31" fillId="25" borderId="27" xfId="0" applyFont="1" applyFill="1" applyBorder="1" applyAlignment="1">
      <alignment horizontal="center" vertical="center"/>
    </xf>
    <xf numFmtId="0" fontId="31" fillId="25" borderId="29" xfId="0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center" vertical="center"/>
    </xf>
  </cellXfs>
  <cellStyles count="5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" xfId="28" builtinId="3"/>
    <cellStyle name="Comma 2" xfId="29"/>
    <cellStyle name="Comma 2 2" xfId="30"/>
    <cellStyle name="Comma 3" xfId="31"/>
    <cellStyle name="Comma 4" xfId="32"/>
    <cellStyle name="Comma 4 2" xfId="33"/>
    <cellStyle name="Comma 4 3" xfId="34"/>
    <cellStyle name="Comma 5" xfId="35"/>
    <cellStyle name="Comma 6" xfId="36"/>
    <cellStyle name="Currency 2" xfId="37"/>
    <cellStyle name="Explanatory Text 2" xfId="38"/>
    <cellStyle name="Good 2" xfId="39"/>
    <cellStyle name="Heading 1 2" xfId="40"/>
    <cellStyle name="Heading 2 2" xfId="41"/>
    <cellStyle name="Heading 3 2" xfId="42"/>
    <cellStyle name="Heading 4 2" xfId="43"/>
    <cellStyle name="Input 2" xfId="44"/>
    <cellStyle name="Linked Cell 2" xfId="45"/>
    <cellStyle name="Neutral 2" xfId="46"/>
    <cellStyle name="Normal" xfId="0" builtinId="0"/>
    <cellStyle name="Normal 2" xfId="47"/>
    <cellStyle name="Normal 2 2" xfId="48"/>
    <cellStyle name="Normal 3" xfId="49"/>
    <cellStyle name="Note 2" xfId="50"/>
    <cellStyle name="Output 2" xfId="51"/>
    <cellStyle name="Percent 2" xfId="52"/>
    <cellStyle name="Title 2" xfId="53"/>
    <cellStyle name="Total 2" xfId="54"/>
    <cellStyle name="Warning Text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283845</xdr:colOff>
      <xdr:row>18</xdr:row>
      <xdr:rowOff>66675</xdr:rowOff>
    </xdr:from>
    <xdr:to>
      <xdr:col>13</xdr:col>
      <xdr:colOff>415295</xdr:colOff>
      <xdr:row>25</xdr:row>
      <xdr:rowOff>74329</xdr:rowOff>
    </xdr:to>
    <xdr:sp macro="" textlink="">
      <xdr:nvSpPr>
        <xdr:cNvPr id="3" name="TextBox 2"/>
        <xdr:cNvSpPr txBox="1"/>
      </xdr:nvSpPr>
      <xdr:spPr>
        <a:xfrm>
          <a:off x="285750" y="4371975"/>
          <a:ext cx="10820400" cy="1133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Includes all employees reported for IPEDS HR for Fall 2020; excludes student and other temporary employees and those on leave without pay.  </a:t>
          </a:r>
        </a:p>
        <a:p>
          <a:endParaRPr lang="en-US" sz="1000">
            <a:effectLst/>
            <a:latin typeface="+mn-lt"/>
          </a:endParaRP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Most professional research assistants and senior professional research assistents are reported as staff, although they as classified as research faculty by the University of Colorado.</a:t>
          </a:r>
          <a:endParaRPr lang="en-US" sz="1000">
            <a:effectLst/>
            <a:latin typeface="+mn-lt"/>
          </a:endParaRPr>
        </a:p>
        <a:p>
          <a:pPr rtl="0" eaLnBrk="1" fontAlgn="auto" latinLnBrk="0" hangingPunct="1"/>
          <a:endParaRPr lang="en-U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eaLnBrk="1" fontAlgn="auto" latinLnBrk="0" hangingPunct="1"/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*Per Regent policy, officers include those holding the title of President, Vice President, Associate Vice President, Assistant Vice President, Treasurer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 Associate Counsel. </a:t>
          </a:r>
          <a:endParaRPr lang="en-US" sz="1000">
            <a:effectLst/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211007</xdr:colOff>
      <xdr:row>17</xdr:row>
      <xdr:rowOff>133911</xdr:rowOff>
    </xdr:from>
    <xdr:to>
      <xdr:col>13</xdr:col>
      <xdr:colOff>344364</xdr:colOff>
      <xdr:row>23</xdr:row>
      <xdr:rowOff>100854</xdr:rowOff>
    </xdr:to>
    <xdr:sp macro="" textlink="">
      <xdr:nvSpPr>
        <xdr:cNvPr id="2" name="TextBox 1"/>
        <xdr:cNvSpPr txBox="1"/>
      </xdr:nvSpPr>
      <xdr:spPr>
        <a:xfrm>
          <a:off x="211007" y="4661087"/>
          <a:ext cx="11115122" cy="90823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Includes all employees reported for IPEDS HR for Fall 2020; excludes student and other temporary employees and those on leavewithout pay.  </a:t>
          </a:r>
        </a:p>
        <a:p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Most professional research assistants and senior professional research assistents are reported as staff, although they as classified as research faculty by the University of Colorado.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*Per Regent policy, officers include those holding the title of President, Vice President, Associate Vice President, Assistant Vice President, Treasurer</a:t>
          </a:r>
          <a:r>
            <a:rPr lang="en-US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 Associate Counsel.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view="pageBreakPreview" zoomScaleNormal="100" zoomScaleSheetLayoutView="100" workbookViewId="0">
      <selection activeCell="A15" sqref="A15"/>
    </sheetView>
  </sheetViews>
  <sheetFormatPr defaultColWidth="9.140625" defaultRowHeight="12.75" x14ac:dyDescent="0.2"/>
  <cols>
    <col min="1" max="1" width="50.85546875" style="2" customWidth="1"/>
    <col min="2" max="2" width="9.140625" style="2"/>
    <col min="3" max="3" width="9.140625" style="1"/>
    <col min="4" max="4" width="10.28515625" style="1" customWidth="1"/>
    <col min="5" max="13" width="9.140625" style="1"/>
    <col min="14" max="16" width="10.85546875" style="1" customWidth="1"/>
    <col min="17" max="16384" width="9.140625" style="1"/>
  </cols>
  <sheetData>
    <row r="1" spans="1:16" s="2" customFormat="1" ht="28.5" customHeight="1" x14ac:dyDescent="0.2">
      <c r="A1" s="25" t="s">
        <v>44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33.75" customHeight="1" thickBot="1" x14ac:dyDescent="0.25">
      <c r="A2" s="52"/>
      <c r="B2" s="63" t="s">
        <v>0</v>
      </c>
      <c r="C2" s="64"/>
      <c r="D2" s="65"/>
      <c r="E2" s="63" t="s">
        <v>1</v>
      </c>
      <c r="F2" s="64"/>
      <c r="G2" s="65"/>
      <c r="H2" s="63" t="s">
        <v>2</v>
      </c>
      <c r="I2" s="64"/>
      <c r="J2" s="65"/>
      <c r="K2" s="63" t="s">
        <v>3</v>
      </c>
      <c r="L2" s="64"/>
      <c r="M2" s="65"/>
      <c r="N2" s="63" t="s">
        <v>4</v>
      </c>
      <c r="O2" s="64"/>
      <c r="P2" s="64"/>
    </row>
    <row r="3" spans="1:16" ht="31.5" customHeight="1" x14ac:dyDescent="0.2">
      <c r="A3" s="19"/>
      <c r="B3" s="20" t="s">
        <v>41</v>
      </c>
      <c r="C3" s="21" t="s">
        <v>40</v>
      </c>
      <c r="D3" s="22" t="s">
        <v>5</v>
      </c>
      <c r="E3" s="20" t="s">
        <v>41</v>
      </c>
      <c r="F3" s="21" t="s">
        <v>40</v>
      </c>
      <c r="G3" s="22" t="s">
        <v>5</v>
      </c>
      <c r="H3" s="20" t="s">
        <v>41</v>
      </c>
      <c r="I3" s="21" t="s">
        <v>40</v>
      </c>
      <c r="J3" s="22" t="s">
        <v>5</v>
      </c>
      <c r="K3" s="20" t="s">
        <v>41</v>
      </c>
      <c r="L3" s="21" t="s">
        <v>40</v>
      </c>
      <c r="M3" s="22" t="s">
        <v>5</v>
      </c>
      <c r="N3" s="20" t="s">
        <v>41</v>
      </c>
      <c r="O3" s="21" t="s">
        <v>40</v>
      </c>
      <c r="P3" s="57" t="s">
        <v>5</v>
      </c>
    </row>
    <row r="4" spans="1:16" ht="21" customHeight="1" x14ac:dyDescent="0.25">
      <c r="A4" s="46" t="s">
        <v>6</v>
      </c>
      <c r="B4" s="10">
        <f>B5+B13</f>
        <v>2602</v>
      </c>
      <c r="C4" s="11">
        <f>C5+C13</f>
        <v>945</v>
      </c>
      <c r="D4" s="12">
        <f>SUM(B4:C4)</f>
        <v>3547</v>
      </c>
      <c r="E4" s="49">
        <f>E5+E13</f>
        <v>489</v>
      </c>
      <c r="F4" s="11">
        <f>F5+F13</f>
        <v>476</v>
      </c>
      <c r="G4" s="12">
        <f>SUM(E4:F4)</f>
        <v>965</v>
      </c>
      <c r="H4" s="49">
        <f>H5+H13</f>
        <v>5569</v>
      </c>
      <c r="I4" s="11">
        <f>I5+I13</f>
        <v>842</v>
      </c>
      <c r="J4" s="12">
        <f>SUM(H4:I4)</f>
        <v>6411</v>
      </c>
      <c r="K4" s="13">
        <f>K5+K13</f>
        <v>0</v>
      </c>
      <c r="L4" s="11">
        <f>L5+L13</f>
        <v>0</v>
      </c>
      <c r="M4" s="12">
        <f>SUM(K4:L4)</f>
        <v>0</v>
      </c>
      <c r="N4" s="13">
        <f>B4+E4+H4+K4</f>
        <v>8660</v>
      </c>
      <c r="O4" s="13">
        <f>C4+F4+I4+L4</f>
        <v>2263</v>
      </c>
      <c r="P4" s="11">
        <f>SUM(N4:O4)</f>
        <v>10923</v>
      </c>
    </row>
    <row r="5" spans="1:16" ht="21" customHeight="1" x14ac:dyDescent="0.2">
      <c r="A5" s="41" t="s">
        <v>7</v>
      </c>
      <c r="B5" s="28">
        <f>B6+B10</f>
        <v>1711</v>
      </c>
      <c r="C5" s="29">
        <f>C6+C10</f>
        <v>729</v>
      </c>
      <c r="D5" s="30">
        <f>SUM(B5:C5)</f>
        <v>2440</v>
      </c>
      <c r="E5" s="29">
        <f>E6+E10</f>
        <v>458</v>
      </c>
      <c r="F5" s="29">
        <f>F6+F10</f>
        <v>461</v>
      </c>
      <c r="G5" s="30">
        <f>SUM(E5:F5)</f>
        <v>919</v>
      </c>
      <c r="H5" s="28">
        <f>H6+H10</f>
        <v>4610</v>
      </c>
      <c r="I5" s="29">
        <f>I6+I10</f>
        <v>809</v>
      </c>
      <c r="J5" s="30">
        <f>SUM(H5:I5)</f>
        <v>5419</v>
      </c>
      <c r="K5" s="29">
        <f>K6+K10</f>
        <v>0</v>
      </c>
      <c r="L5" s="29">
        <f>L6+L10</f>
        <v>0</v>
      </c>
      <c r="M5" s="30">
        <f>SUM(K5:L5)</f>
        <v>0</v>
      </c>
      <c r="N5" s="50">
        <f>B5+E5+H5+K5</f>
        <v>6779</v>
      </c>
      <c r="O5" s="31">
        <f>C5+F5+I5+L5</f>
        <v>1999</v>
      </c>
      <c r="P5" s="58">
        <f>SUM(N5:O5)</f>
        <v>8778</v>
      </c>
    </row>
    <row r="6" spans="1:16" ht="21" customHeight="1" x14ac:dyDescent="0.2">
      <c r="A6" s="42" t="s">
        <v>8</v>
      </c>
      <c r="B6" s="28">
        <f>SUM(B7:B9)</f>
        <v>1242</v>
      </c>
      <c r="C6" s="29">
        <f>SUM(C7:C9)</f>
        <v>4</v>
      </c>
      <c r="D6" s="30">
        <f t="shared" ref="D6:D13" si="0">SUM(B6:C6)</f>
        <v>1246</v>
      </c>
      <c r="E6" s="29">
        <f>SUM(E7:E9)</f>
        <v>270</v>
      </c>
      <c r="F6" s="29">
        <f>SUM(F7:F9)</f>
        <v>16</v>
      </c>
      <c r="G6" s="30">
        <f t="shared" ref="G6:G13" si="1">SUM(E6:F6)</f>
        <v>286</v>
      </c>
      <c r="H6" s="28">
        <f>SUM(H7:H9)</f>
        <v>2672</v>
      </c>
      <c r="I6" s="29">
        <f>SUM(I7:I9)</f>
        <v>45</v>
      </c>
      <c r="J6" s="30">
        <f t="shared" ref="J6:J13" si="2">SUM(H6:I6)</f>
        <v>2717</v>
      </c>
      <c r="K6" s="29">
        <f>SUM(K7:K9)</f>
        <v>0</v>
      </c>
      <c r="L6" s="29">
        <f>SUM(L7:L9)</f>
        <v>0</v>
      </c>
      <c r="M6" s="30">
        <f t="shared" ref="M6:M13" si="3">SUM(K6:L6)</f>
        <v>0</v>
      </c>
      <c r="N6" s="28">
        <f t="shared" ref="N6:N13" si="4">B6+E6+H6+K6</f>
        <v>4184</v>
      </c>
      <c r="O6" s="31">
        <f t="shared" ref="O6:O13" si="5">C6+F6+I6+L6</f>
        <v>65</v>
      </c>
      <c r="P6" s="58">
        <f t="shared" ref="P6:P13" si="6">SUM(N6:O6)</f>
        <v>4249</v>
      </c>
    </row>
    <row r="7" spans="1:16" ht="21" customHeight="1" x14ac:dyDescent="0.2">
      <c r="A7" s="43" t="s">
        <v>9</v>
      </c>
      <c r="B7" s="28">
        <f>'Fall 2020 Split'!B7</f>
        <v>528</v>
      </c>
      <c r="C7" s="29">
        <f>'Fall 2020 Split'!C7</f>
        <v>3</v>
      </c>
      <c r="D7" s="30">
        <f t="shared" si="0"/>
        <v>531</v>
      </c>
      <c r="E7" s="28">
        <f>'Fall 2020 Split'!E7</f>
        <v>79</v>
      </c>
      <c r="F7" s="29">
        <f>'Fall 2020 Split'!F7</f>
        <v>11</v>
      </c>
      <c r="G7" s="30">
        <f t="shared" si="1"/>
        <v>90</v>
      </c>
      <c r="H7" s="29">
        <f>'Fall 2020 Split'!Q7</f>
        <v>674</v>
      </c>
      <c r="I7" s="29">
        <f>'Fall 2020 Split'!R7</f>
        <v>11</v>
      </c>
      <c r="J7" s="30">
        <f t="shared" si="2"/>
        <v>685</v>
      </c>
      <c r="K7" s="29">
        <f>'Fall 2020 Split'!T7</f>
        <v>0</v>
      </c>
      <c r="L7" s="29">
        <f>'Fall 2020 Split'!U7</f>
        <v>0</v>
      </c>
      <c r="M7" s="30">
        <f t="shared" si="3"/>
        <v>0</v>
      </c>
      <c r="N7" s="28">
        <f t="shared" si="4"/>
        <v>1281</v>
      </c>
      <c r="O7" s="31">
        <f t="shared" si="5"/>
        <v>25</v>
      </c>
      <c r="P7" s="58">
        <f t="shared" si="6"/>
        <v>1306</v>
      </c>
    </row>
    <row r="8" spans="1:16" ht="21" customHeight="1" x14ac:dyDescent="0.2">
      <c r="A8" s="43" t="s">
        <v>10</v>
      </c>
      <c r="B8" s="28">
        <f>'Fall 2020 Split'!B8</f>
        <v>376</v>
      </c>
      <c r="C8" s="29">
        <f>'Fall 2020 Split'!C8</f>
        <v>0</v>
      </c>
      <c r="D8" s="30">
        <f t="shared" si="0"/>
        <v>376</v>
      </c>
      <c r="E8" s="28">
        <f>'Fall 2020 Split'!E8</f>
        <v>81</v>
      </c>
      <c r="F8" s="29">
        <f>'Fall 2020 Split'!F8</f>
        <v>5</v>
      </c>
      <c r="G8" s="30">
        <f t="shared" si="1"/>
        <v>86</v>
      </c>
      <c r="H8" s="29">
        <f>'Fall 2020 Split'!Q8</f>
        <v>881</v>
      </c>
      <c r="I8" s="29">
        <f>'Fall 2020 Split'!R8</f>
        <v>11</v>
      </c>
      <c r="J8" s="30">
        <f t="shared" si="2"/>
        <v>892</v>
      </c>
      <c r="K8" s="29">
        <f>'Fall 2020 Split'!T8</f>
        <v>0</v>
      </c>
      <c r="L8" s="29">
        <f>'Fall 2020 Split'!U8</f>
        <v>0</v>
      </c>
      <c r="M8" s="30">
        <f t="shared" si="3"/>
        <v>0</v>
      </c>
      <c r="N8" s="28">
        <f t="shared" si="4"/>
        <v>1338</v>
      </c>
      <c r="O8" s="31">
        <f t="shared" si="5"/>
        <v>16</v>
      </c>
      <c r="P8" s="58">
        <f t="shared" si="6"/>
        <v>1354</v>
      </c>
    </row>
    <row r="9" spans="1:16" ht="21" customHeight="1" x14ac:dyDescent="0.2">
      <c r="A9" s="43" t="s">
        <v>11</v>
      </c>
      <c r="B9" s="28">
        <f>'Fall 2020 Split'!B9</f>
        <v>338</v>
      </c>
      <c r="C9" s="29">
        <f>'Fall 2020 Split'!C9</f>
        <v>1</v>
      </c>
      <c r="D9" s="30">
        <f t="shared" si="0"/>
        <v>339</v>
      </c>
      <c r="E9" s="28">
        <f>'Fall 2020 Split'!E9</f>
        <v>110</v>
      </c>
      <c r="F9" s="29">
        <f>'Fall 2020 Split'!F9</f>
        <v>0</v>
      </c>
      <c r="G9" s="30">
        <f t="shared" si="1"/>
        <v>110</v>
      </c>
      <c r="H9" s="29">
        <f>'Fall 2020 Split'!Q9</f>
        <v>1117</v>
      </c>
      <c r="I9" s="29">
        <f>'Fall 2020 Split'!R9</f>
        <v>23</v>
      </c>
      <c r="J9" s="30">
        <f t="shared" si="2"/>
        <v>1140</v>
      </c>
      <c r="K9" s="29">
        <f>'Fall 2020 Split'!T9</f>
        <v>0</v>
      </c>
      <c r="L9" s="29">
        <f>'Fall 2020 Split'!U9</f>
        <v>0</v>
      </c>
      <c r="M9" s="30">
        <f t="shared" si="3"/>
        <v>0</v>
      </c>
      <c r="N9" s="28">
        <f t="shared" si="4"/>
        <v>1565</v>
      </c>
      <c r="O9" s="31">
        <f t="shared" si="5"/>
        <v>24</v>
      </c>
      <c r="P9" s="58">
        <f t="shared" si="6"/>
        <v>1589</v>
      </c>
    </row>
    <row r="10" spans="1:16" ht="21" customHeight="1" x14ac:dyDescent="0.2">
      <c r="A10" s="42" t="s">
        <v>12</v>
      </c>
      <c r="B10" s="28">
        <f>SUM(B11:B12)</f>
        <v>469</v>
      </c>
      <c r="C10" s="29">
        <f>SUM(C11:C12)</f>
        <v>725</v>
      </c>
      <c r="D10" s="30">
        <f t="shared" si="0"/>
        <v>1194</v>
      </c>
      <c r="E10" s="29">
        <f>SUM(E11:E12)</f>
        <v>188</v>
      </c>
      <c r="F10" s="29">
        <f>SUM(F11:F12)</f>
        <v>445</v>
      </c>
      <c r="G10" s="30">
        <f t="shared" si="1"/>
        <v>633</v>
      </c>
      <c r="H10" s="28">
        <f>SUM(H11:H12)</f>
        <v>1938</v>
      </c>
      <c r="I10" s="29">
        <f>SUM(I11:I12)</f>
        <v>764</v>
      </c>
      <c r="J10" s="30">
        <f t="shared" si="2"/>
        <v>2702</v>
      </c>
      <c r="K10" s="29">
        <f>SUM(K11:K12)</f>
        <v>0</v>
      </c>
      <c r="L10" s="29">
        <f>SUM(L11:L12)</f>
        <v>0</v>
      </c>
      <c r="M10" s="30">
        <f t="shared" si="3"/>
        <v>0</v>
      </c>
      <c r="N10" s="28">
        <f t="shared" si="4"/>
        <v>2595</v>
      </c>
      <c r="O10" s="31">
        <f t="shared" si="5"/>
        <v>1934</v>
      </c>
      <c r="P10" s="58">
        <f t="shared" si="6"/>
        <v>4529</v>
      </c>
    </row>
    <row r="11" spans="1:16" ht="21" customHeight="1" x14ac:dyDescent="0.2">
      <c r="A11" s="43" t="s">
        <v>13</v>
      </c>
      <c r="B11" s="28">
        <f>'Fall 2020 Split'!B11</f>
        <v>469</v>
      </c>
      <c r="C11" s="29">
        <f>'Fall 2020 Split'!C11</f>
        <v>8</v>
      </c>
      <c r="D11" s="30">
        <f t="shared" si="0"/>
        <v>477</v>
      </c>
      <c r="E11" s="28">
        <f>'Fall 2020 Split'!E11</f>
        <v>185</v>
      </c>
      <c r="F11" s="29">
        <f>'Fall 2020 Split'!F11</f>
        <v>24</v>
      </c>
      <c r="G11" s="30">
        <f t="shared" si="1"/>
        <v>209</v>
      </c>
      <c r="H11" s="29">
        <f>'Fall 2020 Split'!Q11</f>
        <v>1711</v>
      </c>
      <c r="I11" s="29">
        <f>'Fall 2020 Split'!R11</f>
        <v>12</v>
      </c>
      <c r="J11" s="30">
        <f t="shared" si="2"/>
        <v>1723</v>
      </c>
      <c r="K11" s="29">
        <f>'Fall 2020 Split'!T11</f>
        <v>0</v>
      </c>
      <c r="L11" s="29">
        <f>'Fall 2020 Split'!U11</f>
        <v>0</v>
      </c>
      <c r="M11" s="30">
        <f t="shared" si="3"/>
        <v>0</v>
      </c>
      <c r="N11" s="28">
        <f t="shared" si="4"/>
        <v>2365</v>
      </c>
      <c r="O11" s="31">
        <f t="shared" si="5"/>
        <v>44</v>
      </c>
      <c r="P11" s="58">
        <f t="shared" si="6"/>
        <v>2409</v>
      </c>
    </row>
    <row r="12" spans="1:16" ht="21" customHeight="1" x14ac:dyDescent="0.2">
      <c r="A12" s="43" t="s">
        <v>14</v>
      </c>
      <c r="B12" s="28">
        <f>'Fall 2020 Split'!B12</f>
        <v>0</v>
      </c>
      <c r="C12" s="29">
        <f>'Fall 2020 Split'!C12</f>
        <v>717</v>
      </c>
      <c r="D12" s="30">
        <f t="shared" si="0"/>
        <v>717</v>
      </c>
      <c r="E12" s="28">
        <f>'Fall 2020 Split'!E12</f>
        <v>3</v>
      </c>
      <c r="F12" s="29">
        <f>'Fall 2020 Split'!F12</f>
        <v>421</v>
      </c>
      <c r="G12" s="30">
        <f t="shared" si="1"/>
        <v>424</v>
      </c>
      <c r="H12" s="29">
        <f>'Fall 2020 Split'!Q12</f>
        <v>227</v>
      </c>
      <c r="I12" s="29">
        <f>'Fall 2020 Split'!R12</f>
        <v>752</v>
      </c>
      <c r="J12" s="30">
        <f t="shared" si="2"/>
        <v>979</v>
      </c>
      <c r="K12" s="29">
        <f>'Fall 2020 Split'!T12</f>
        <v>0</v>
      </c>
      <c r="L12" s="29">
        <f>'Fall 2020 Split'!U12</f>
        <v>0</v>
      </c>
      <c r="M12" s="30">
        <f t="shared" si="3"/>
        <v>0</v>
      </c>
      <c r="N12" s="28">
        <f t="shared" si="4"/>
        <v>230</v>
      </c>
      <c r="O12" s="31">
        <f t="shared" si="5"/>
        <v>1890</v>
      </c>
      <c r="P12" s="58">
        <f t="shared" si="6"/>
        <v>2120</v>
      </c>
    </row>
    <row r="13" spans="1:16" ht="21" customHeight="1" x14ac:dyDescent="0.2">
      <c r="A13" s="44" t="s">
        <v>21</v>
      </c>
      <c r="B13" s="28">
        <f>'Fall 2020 Split'!B13</f>
        <v>891</v>
      </c>
      <c r="C13" s="29">
        <f>'Fall 2020 Split'!C13</f>
        <v>216</v>
      </c>
      <c r="D13" s="30">
        <f t="shared" si="0"/>
        <v>1107</v>
      </c>
      <c r="E13" s="28">
        <f>'Fall 2020 Split'!E13</f>
        <v>31</v>
      </c>
      <c r="F13" s="29">
        <f>'Fall 2020 Split'!F13</f>
        <v>15</v>
      </c>
      <c r="G13" s="30">
        <f t="shared" si="1"/>
        <v>46</v>
      </c>
      <c r="H13" s="29">
        <f>'Fall 2020 Split'!Q13</f>
        <v>959</v>
      </c>
      <c r="I13" s="29">
        <f>'Fall 2020 Split'!R13</f>
        <v>33</v>
      </c>
      <c r="J13" s="30">
        <f t="shared" si="2"/>
        <v>992</v>
      </c>
      <c r="K13" s="29">
        <f>'Fall 2020 Split'!T13</f>
        <v>0</v>
      </c>
      <c r="L13" s="29">
        <f>'Fall 2020 Split'!U13</f>
        <v>0</v>
      </c>
      <c r="M13" s="30">
        <f t="shared" si="3"/>
        <v>0</v>
      </c>
      <c r="N13" s="28">
        <f t="shared" si="4"/>
        <v>1881</v>
      </c>
      <c r="O13" s="31">
        <f t="shared" si="5"/>
        <v>264</v>
      </c>
      <c r="P13" s="58">
        <f t="shared" si="6"/>
        <v>2145</v>
      </c>
    </row>
    <row r="14" spans="1:16" ht="21" customHeight="1" x14ac:dyDescent="0.25">
      <c r="A14" s="47" t="s">
        <v>15</v>
      </c>
      <c r="B14" s="17">
        <f t="shared" ref="B14:M14" si="7">B15+B16</f>
        <v>5120</v>
      </c>
      <c r="C14" s="15">
        <f t="shared" si="7"/>
        <v>535</v>
      </c>
      <c r="D14" s="16">
        <f t="shared" si="7"/>
        <v>5655</v>
      </c>
      <c r="E14" s="15">
        <f t="shared" si="7"/>
        <v>667</v>
      </c>
      <c r="F14" s="15">
        <f t="shared" si="7"/>
        <v>79</v>
      </c>
      <c r="G14" s="16">
        <f t="shared" si="7"/>
        <v>746</v>
      </c>
      <c r="H14" s="15">
        <f t="shared" si="7"/>
        <v>6180</v>
      </c>
      <c r="I14" s="15">
        <f t="shared" si="7"/>
        <v>222</v>
      </c>
      <c r="J14" s="16">
        <f t="shared" si="7"/>
        <v>6402</v>
      </c>
      <c r="K14" s="15">
        <f t="shared" si="7"/>
        <v>537</v>
      </c>
      <c r="L14" s="15">
        <f t="shared" si="7"/>
        <v>19</v>
      </c>
      <c r="M14" s="16">
        <f t="shared" si="7"/>
        <v>556</v>
      </c>
      <c r="N14" s="13">
        <f t="shared" ref="N14:O16" si="8">B14+E14+H14+K14</f>
        <v>12504</v>
      </c>
      <c r="O14" s="13">
        <f t="shared" si="8"/>
        <v>855</v>
      </c>
      <c r="P14" s="15">
        <f>P15+P16</f>
        <v>13359</v>
      </c>
    </row>
    <row r="15" spans="1:16" ht="21" customHeight="1" x14ac:dyDescent="0.2">
      <c r="A15" s="48" t="s">
        <v>17</v>
      </c>
      <c r="B15" s="28">
        <f>'Fall 2020 Split'!B15</f>
        <v>37</v>
      </c>
      <c r="C15" s="29">
        <f>'Fall 2020 Split'!C15</f>
        <v>1</v>
      </c>
      <c r="D15" s="30">
        <f>SUM(B15:C15)</f>
        <v>38</v>
      </c>
      <c r="E15" s="28">
        <f>'Fall 2020 Split'!E15</f>
        <v>15</v>
      </c>
      <c r="F15" s="29">
        <f>'Fall 2020 Split'!F15</f>
        <v>3</v>
      </c>
      <c r="G15" s="30">
        <f>SUM(E15:F15)</f>
        <v>18</v>
      </c>
      <c r="H15" s="29">
        <f>'Fall 2020 Split'!Q15</f>
        <v>38</v>
      </c>
      <c r="I15" s="29">
        <f>'Fall 2020 Split'!R15</f>
        <v>1</v>
      </c>
      <c r="J15" s="30">
        <f>SUM(H15:I15)</f>
        <v>39</v>
      </c>
      <c r="K15" s="29">
        <f>'Fall 2020 Split'!T15</f>
        <v>46</v>
      </c>
      <c r="L15" s="29">
        <f>'Fall 2020 Split'!U15</f>
        <v>3</v>
      </c>
      <c r="M15" s="30">
        <f>SUM(K15:L15)</f>
        <v>49</v>
      </c>
      <c r="N15" s="29">
        <f t="shared" si="8"/>
        <v>136</v>
      </c>
      <c r="O15" s="29">
        <f t="shared" si="8"/>
        <v>8</v>
      </c>
      <c r="P15" s="58">
        <f>SUM(N15:O15)</f>
        <v>144</v>
      </c>
    </row>
    <row r="16" spans="1:16" ht="21" customHeight="1" x14ac:dyDescent="0.2">
      <c r="A16" s="48" t="s">
        <v>18</v>
      </c>
      <c r="B16" s="51">
        <f>'Fall 2020 Split'!B16</f>
        <v>5083</v>
      </c>
      <c r="C16" s="29">
        <f>'Fall 2020 Split'!C16</f>
        <v>534</v>
      </c>
      <c r="D16" s="30">
        <f>SUM(B16:C16)</f>
        <v>5617</v>
      </c>
      <c r="E16" s="51">
        <f>'Fall 2020 Split'!E16</f>
        <v>652</v>
      </c>
      <c r="F16" s="29">
        <f>'Fall 2020 Split'!F16</f>
        <v>76</v>
      </c>
      <c r="G16" s="30">
        <f>SUM(E16:F16)</f>
        <v>728</v>
      </c>
      <c r="H16" s="29">
        <f>'Fall 2020 Split'!Q16</f>
        <v>6142</v>
      </c>
      <c r="I16" s="29">
        <f>'Fall 2020 Split'!R16</f>
        <v>221</v>
      </c>
      <c r="J16" s="30">
        <f>SUM(H16:I16)</f>
        <v>6363</v>
      </c>
      <c r="K16" s="29">
        <f>'Fall 2020 Split'!T16</f>
        <v>491</v>
      </c>
      <c r="L16" s="29">
        <f>'Fall 2020 Split'!U16</f>
        <v>16</v>
      </c>
      <c r="M16" s="30">
        <f>SUM(K16:L16)</f>
        <v>507</v>
      </c>
      <c r="N16" s="29">
        <f t="shared" si="8"/>
        <v>12368</v>
      </c>
      <c r="O16" s="29">
        <f t="shared" si="8"/>
        <v>847</v>
      </c>
      <c r="P16" s="58">
        <f>SUM(N16:O16)</f>
        <v>13215</v>
      </c>
    </row>
    <row r="17" spans="1:16" ht="21" customHeight="1" x14ac:dyDescent="0.2">
      <c r="A17" s="53" t="s">
        <v>16</v>
      </c>
      <c r="B17" s="3">
        <f t="shared" ref="B17:P17" si="9">B4+B14</f>
        <v>7722</v>
      </c>
      <c r="C17" s="4">
        <f t="shared" si="9"/>
        <v>1480</v>
      </c>
      <c r="D17" s="5">
        <f t="shared" si="9"/>
        <v>9202</v>
      </c>
      <c r="E17" s="4">
        <f t="shared" si="9"/>
        <v>1156</v>
      </c>
      <c r="F17" s="4">
        <f t="shared" si="9"/>
        <v>555</v>
      </c>
      <c r="G17" s="5">
        <f t="shared" si="9"/>
        <v>1711</v>
      </c>
      <c r="H17" s="4">
        <f t="shared" si="9"/>
        <v>11749</v>
      </c>
      <c r="I17" s="4">
        <f t="shared" si="9"/>
        <v>1064</v>
      </c>
      <c r="J17" s="5">
        <f t="shared" si="9"/>
        <v>12813</v>
      </c>
      <c r="K17" s="4">
        <f t="shared" si="9"/>
        <v>537</v>
      </c>
      <c r="L17" s="4">
        <f t="shared" si="9"/>
        <v>19</v>
      </c>
      <c r="M17" s="5">
        <f t="shared" si="9"/>
        <v>556</v>
      </c>
      <c r="N17" s="4">
        <f t="shared" si="9"/>
        <v>21164</v>
      </c>
      <c r="O17" s="54">
        <f t="shared" si="9"/>
        <v>3118</v>
      </c>
      <c r="P17" s="59">
        <f t="shared" si="9"/>
        <v>24282</v>
      </c>
    </row>
    <row r="18" spans="1:16" x14ac:dyDescent="0.2">
      <c r="A18" s="61"/>
      <c r="B18" s="62"/>
      <c r="C18" s="61"/>
      <c r="D18" s="61"/>
      <c r="E18" s="61"/>
      <c r="F18" s="62"/>
      <c r="G18" s="62"/>
      <c r="H18" s="61"/>
      <c r="I18" s="62"/>
      <c r="J18" s="62"/>
      <c r="K18" s="61"/>
      <c r="L18" s="61"/>
      <c r="M18" s="61"/>
      <c r="N18" s="61"/>
      <c r="O18" s="61"/>
      <c r="P18" s="61"/>
    </row>
    <row r="19" spans="1:16" x14ac:dyDescent="0.2">
      <c r="A19" s="23"/>
      <c r="B19" s="24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60"/>
    </row>
    <row r="20" spans="1:16" x14ac:dyDescent="0.2">
      <c r="A20" s="23"/>
      <c r="B20" s="24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</row>
    <row r="21" spans="1:16" x14ac:dyDescent="0.2">
      <c r="A21" s="34"/>
      <c r="B21" s="24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16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</row>
    <row r="23" spans="1:16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spans="1:16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</row>
    <row r="25" spans="1:16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</row>
    <row r="26" spans="1:16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</row>
  </sheetData>
  <mergeCells count="5">
    <mergeCell ref="K2:M2"/>
    <mergeCell ref="N2:P2"/>
    <mergeCell ref="B2:D2"/>
    <mergeCell ref="E2:G2"/>
    <mergeCell ref="H2:J2"/>
  </mergeCells>
  <printOptions gridLines="1"/>
  <pageMargins left="0.7" right="0.7" top="0.75" bottom="0.75" header="0.3" footer="0.3"/>
  <pageSetup paperSize="5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L57"/>
  <sheetViews>
    <sheetView view="pageBreakPreview" zoomScale="90" zoomScaleNormal="85" zoomScaleSheetLayoutView="90" workbookViewId="0">
      <selection activeCell="A51" sqref="A51"/>
    </sheetView>
  </sheetViews>
  <sheetFormatPr defaultColWidth="9.140625" defaultRowHeight="12.75" x14ac:dyDescent="0.2"/>
  <cols>
    <col min="1" max="1" width="51" style="2" customWidth="1"/>
    <col min="2" max="2" width="9.140625" style="2" customWidth="1"/>
    <col min="3" max="3" width="9.140625" style="1" customWidth="1"/>
    <col min="4" max="4" width="10.140625" style="1" customWidth="1"/>
    <col min="5" max="7" width="9.140625" style="1" customWidth="1"/>
    <col min="8" max="9" width="9.140625" style="1"/>
    <col min="10" max="10" width="9.85546875" style="1" bestFit="1" customWidth="1"/>
    <col min="11" max="12" width="9.140625" style="1"/>
    <col min="13" max="13" width="10.85546875" style="1" bestFit="1" customWidth="1"/>
    <col min="14" max="15" width="9.140625" style="1"/>
    <col min="16" max="16" width="9.28515625" style="1" bestFit="1" customWidth="1"/>
    <col min="17" max="17" width="10.28515625" style="1" hidden="1" customWidth="1"/>
    <col min="18" max="18" width="9.28515625" style="1" hidden="1" customWidth="1"/>
    <col min="19" max="19" width="10.85546875" style="1" hidden="1" customWidth="1"/>
    <col min="20" max="21" width="9.140625" style="1"/>
    <col min="22" max="22" width="9.28515625" style="1" bestFit="1" customWidth="1"/>
    <col min="23" max="24" width="9.140625" style="1"/>
    <col min="25" max="25" width="10.85546875" style="1" bestFit="1" customWidth="1"/>
    <col min="26" max="220" width="9.140625" style="2"/>
    <col min="221" max="16384" width="9.140625" style="1"/>
  </cols>
  <sheetData>
    <row r="1" spans="1:220" s="26" customFormat="1" ht="28.5" customHeight="1" x14ac:dyDescent="0.2">
      <c r="A1" s="25" t="s">
        <v>44</v>
      </c>
      <c r="B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</row>
    <row r="2" spans="1:220" s="9" customFormat="1" ht="47.25" customHeight="1" thickBot="1" x14ac:dyDescent="0.25">
      <c r="A2" s="7"/>
      <c r="B2" s="69" t="s">
        <v>0</v>
      </c>
      <c r="C2" s="67"/>
      <c r="D2" s="68"/>
      <c r="E2" s="69" t="s">
        <v>1</v>
      </c>
      <c r="F2" s="67"/>
      <c r="G2" s="68"/>
      <c r="H2" s="69" t="s">
        <v>19</v>
      </c>
      <c r="I2" s="67"/>
      <c r="J2" s="68"/>
      <c r="K2" s="69" t="s">
        <v>20</v>
      </c>
      <c r="L2" s="67"/>
      <c r="M2" s="68"/>
      <c r="N2" s="66" t="s">
        <v>43</v>
      </c>
      <c r="O2" s="67"/>
      <c r="P2" s="68"/>
      <c r="Q2" s="66" t="s">
        <v>42</v>
      </c>
      <c r="R2" s="67"/>
      <c r="S2" s="68"/>
      <c r="T2" s="66" t="s">
        <v>3</v>
      </c>
      <c r="U2" s="67"/>
      <c r="V2" s="68"/>
      <c r="W2" s="69" t="s">
        <v>4</v>
      </c>
      <c r="X2" s="67"/>
      <c r="Y2" s="67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</row>
    <row r="3" spans="1:220" s="26" customFormat="1" ht="31.5" customHeight="1" x14ac:dyDescent="0.2">
      <c r="A3" s="27"/>
      <c r="B3" s="20" t="s">
        <v>41</v>
      </c>
      <c r="C3" s="21" t="s">
        <v>40</v>
      </c>
      <c r="D3" s="22" t="s">
        <v>5</v>
      </c>
      <c r="E3" s="20" t="s">
        <v>41</v>
      </c>
      <c r="F3" s="21" t="s">
        <v>40</v>
      </c>
      <c r="G3" s="22" t="s">
        <v>5</v>
      </c>
      <c r="H3" s="20" t="s">
        <v>41</v>
      </c>
      <c r="I3" s="21" t="s">
        <v>40</v>
      </c>
      <c r="J3" s="22" t="s">
        <v>5</v>
      </c>
      <c r="K3" s="20" t="s">
        <v>41</v>
      </c>
      <c r="L3" s="21" t="s">
        <v>40</v>
      </c>
      <c r="M3" s="22" t="s">
        <v>5</v>
      </c>
      <c r="N3" s="20" t="s">
        <v>41</v>
      </c>
      <c r="O3" s="21" t="s">
        <v>40</v>
      </c>
      <c r="P3" s="22" t="s">
        <v>5</v>
      </c>
      <c r="Q3" s="20" t="s">
        <v>41</v>
      </c>
      <c r="R3" s="21" t="s">
        <v>40</v>
      </c>
      <c r="S3" s="22" t="s">
        <v>5</v>
      </c>
      <c r="T3" s="20" t="s">
        <v>41</v>
      </c>
      <c r="U3" s="21" t="s">
        <v>40</v>
      </c>
      <c r="V3" s="22" t="s">
        <v>5</v>
      </c>
      <c r="W3" s="20" t="s">
        <v>41</v>
      </c>
      <c r="X3" s="21" t="s">
        <v>40</v>
      </c>
      <c r="Y3" s="22" t="s">
        <v>5</v>
      </c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</row>
    <row r="4" spans="1:220" ht="21.75" customHeight="1" x14ac:dyDescent="0.2">
      <c r="A4" s="40" t="s">
        <v>6</v>
      </c>
      <c r="B4" s="10">
        <f>B5+B13</f>
        <v>2602</v>
      </c>
      <c r="C4" s="11">
        <f>C5+C13</f>
        <v>945</v>
      </c>
      <c r="D4" s="12">
        <f>SUM(B4:C4)</f>
        <v>3547</v>
      </c>
      <c r="E4" s="10">
        <f>E5+E13</f>
        <v>489</v>
      </c>
      <c r="F4" s="11">
        <f>F5+F13</f>
        <v>476</v>
      </c>
      <c r="G4" s="12">
        <f>SUM(E4:F4)</f>
        <v>965</v>
      </c>
      <c r="H4" s="10">
        <f>H5+H13</f>
        <v>668</v>
      </c>
      <c r="I4" s="11">
        <f>I5+I13</f>
        <v>435</v>
      </c>
      <c r="J4" s="12">
        <f>SUM(H4:I4)</f>
        <v>1103</v>
      </c>
      <c r="K4" s="10">
        <f>K5+K13</f>
        <v>4900</v>
      </c>
      <c r="L4" s="11">
        <f>L5+L13</f>
        <v>398</v>
      </c>
      <c r="M4" s="12">
        <f>SUM(K4:L4)</f>
        <v>5298</v>
      </c>
      <c r="N4" s="10">
        <f>N5+N13</f>
        <v>1</v>
      </c>
      <c r="O4" s="11">
        <f>O5+O13</f>
        <v>9</v>
      </c>
      <c r="P4" s="12">
        <f>SUM(N4:O4)</f>
        <v>10</v>
      </c>
      <c r="Q4" s="10">
        <f>Q5+Q13</f>
        <v>5569</v>
      </c>
      <c r="R4" s="11">
        <f>R5+R13</f>
        <v>842</v>
      </c>
      <c r="S4" s="12">
        <f>SUM(Q4:R4)</f>
        <v>6411</v>
      </c>
      <c r="T4" s="13">
        <v>0</v>
      </c>
      <c r="U4" s="11">
        <v>0</v>
      </c>
      <c r="V4" s="12">
        <f>SUM(T4:U4)</f>
        <v>0</v>
      </c>
      <c r="W4" s="13">
        <f>SUM(B4,E4,H4,K4,N4,T4)</f>
        <v>8660</v>
      </c>
      <c r="X4" s="13">
        <f>SUM(C4,F4,I4,L4,O4,U4)</f>
        <v>2263</v>
      </c>
      <c r="Y4" s="14">
        <f>SUM(D4,G4,J4,M4,P4,V4)</f>
        <v>10923</v>
      </c>
    </row>
    <row r="5" spans="1:220" s="26" customFormat="1" ht="21.75" customHeight="1" x14ac:dyDescent="0.2">
      <c r="A5" s="41" t="s">
        <v>7</v>
      </c>
      <c r="B5" s="28">
        <f>B6+B10</f>
        <v>1711</v>
      </c>
      <c r="C5" s="29">
        <f>C6+C10</f>
        <v>729</v>
      </c>
      <c r="D5" s="38">
        <f>SUM(B5:C5)</f>
        <v>2440</v>
      </c>
      <c r="E5" s="28">
        <f>E6+E10</f>
        <v>458</v>
      </c>
      <c r="F5" s="29">
        <f>F6+F10</f>
        <v>461</v>
      </c>
      <c r="G5" s="38">
        <f>SUM(E5:F5)</f>
        <v>919</v>
      </c>
      <c r="H5" s="28">
        <f>H6+H10</f>
        <v>618</v>
      </c>
      <c r="I5" s="29">
        <f>I6+I10</f>
        <v>425</v>
      </c>
      <c r="J5" s="38">
        <f>SUM(H5:I5)</f>
        <v>1043</v>
      </c>
      <c r="K5" s="28">
        <f>K6+K10</f>
        <v>3991</v>
      </c>
      <c r="L5" s="29">
        <f>L6+L10</f>
        <v>379</v>
      </c>
      <c r="M5" s="38">
        <f>SUM(K5:L5)</f>
        <v>4370</v>
      </c>
      <c r="N5" s="28">
        <f>N6+N10</f>
        <v>1</v>
      </c>
      <c r="O5" s="29">
        <f>O6+O10</f>
        <v>5</v>
      </c>
      <c r="P5" s="38">
        <f>SUM(N5:O5)</f>
        <v>6</v>
      </c>
      <c r="Q5" s="28">
        <f>Q6+Q10</f>
        <v>4610</v>
      </c>
      <c r="R5" s="29">
        <f>R6+R10</f>
        <v>809</v>
      </c>
      <c r="S5" s="38">
        <f>SUM(Q5:R5)</f>
        <v>5419</v>
      </c>
      <c r="T5" s="28">
        <f>T6+T10</f>
        <v>0</v>
      </c>
      <c r="U5" s="29">
        <f>U6+U10</f>
        <v>0</v>
      </c>
      <c r="V5" s="38">
        <f>SUM(T5:U5)</f>
        <v>0</v>
      </c>
      <c r="W5" s="29">
        <f t="shared" ref="W5:Y13" si="0">SUM(B5,E5,H5,K5,N5,T5)</f>
        <v>6779</v>
      </c>
      <c r="X5" s="29">
        <f t="shared" si="0"/>
        <v>1999</v>
      </c>
      <c r="Y5" s="39">
        <f t="shared" si="0"/>
        <v>8778</v>
      </c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</row>
    <row r="6" spans="1:220" s="26" customFormat="1" ht="21.75" customHeight="1" x14ac:dyDescent="0.2">
      <c r="A6" s="42" t="s">
        <v>8</v>
      </c>
      <c r="B6" s="28">
        <f>SUM(B7:B9)</f>
        <v>1242</v>
      </c>
      <c r="C6" s="29">
        <f>SUM(C7:C9)</f>
        <v>4</v>
      </c>
      <c r="D6" s="38">
        <f t="shared" ref="D6:D13" si="1">SUM(B6:C6)</f>
        <v>1246</v>
      </c>
      <c r="E6" s="28">
        <f>SUM(E7:E9)</f>
        <v>270</v>
      </c>
      <c r="F6" s="29">
        <f>SUM(F7:F9)</f>
        <v>16</v>
      </c>
      <c r="G6" s="38">
        <f t="shared" ref="G6:G13" si="2">SUM(E6:F6)</f>
        <v>286</v>
      </c>
      <c r="H6" s="28">
        <f>SUM(H7:H9)</f>
        <v>371</v>
      </c>
      <c r="I6" s="29">
        <f>SUM(I7:I9)</f>
        <v>1</v>
      </c>
      <c r="J6" s="38">
        <f t="shared" ref="J6:J13" si="3">SUM(H6:I6)</f>
        <v>372</v>
      </c>
      <c r="K6" s="28">
        <f>SUM(K7:K9)</f>
        <v>2301</v>
      </c>
      <c r="L6" s="29">
        <f>SUM(L7:L9)</f>
        <v>44</v>
      </c>
      <c r="M6" s="38">
        <f t="shared" ref="M6:M13" si="4">SUM(K6:L6)</f>
        <v>2345</v>
      </c>
      <c r="N6" s="28">
        <f>SUM(N7:N9)</f>
        <v>0</v>
      </c>
      <c r="O6" s="29">
        <f>SUM(O7:O9)</f>
        <v>0</v>
      </c>
      <c r="P6" s="38">
        <f t="shared" ref="P6:P13" si="5">SUM(N6:O6)</f>
        <v>0</v>
      </c>
      <c r="Q6" s="28">
        <f>SUM(Q7:Q9)</f>
        <v>2672</v>
      </c>
      <c r="R6" s="29">
        <f>SUM(R7:R9)</f>
        <v>45</v>
      </c>
      <c r="S6" s="38">
        <f>SUM(Q6:R6)</f>
        <v>2717</v>
      </c>
      <c r="T6" s="28">
        <f>SUM(T7:T9)</f>
        <v>0</v>
      </c>
      <c r="U6" s="29">
        <f>SUM(U7:U9)</f>
        <v>0</v>
      </c>
      <c r="V6" s="38">
        <f t="shared" ref="V6:V13" si="6">SUM(T6:U6)</f>
        <v>0</v>
      </c>
      <c r="W6" s="29">
        <f t="shared" si="0"/>
        <v>4184</v>
      </c>
      <c r="X6" s="29">
        <f t="shared" si="0"/>
        <v>65</v>
      </c>
      <c r="Y6" s="39">
        <f t="shared" si="0"/>
        <v>4249</v>
      </c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</row>
    <row r="7" spans="1:220" s="26" customFormat="1" ht="21.75" customHeight="1" x14ac:dyDescent="0.2">
      <c r="A7" s="43" t="s">
        <v>9</v>
      </c>
      <c r="B7" s="28">
        <v>528</v>
      </c>
      <c r="C7" s="29">
        <v>3</v>
      </c>
      <c r="D7" s="38">
        <f t="shared" si="1"/>
        <v>531</v>
      </c>
      <c r="E7" s="28">
        <v>79</v>
      </c>
      <c r="F7" s="29">
        <v>11</v>
      </c>
      <c r="G7" s="38">
        <f t="shared" si="2"/>
        <v>90</v>
      </c>
      <c r="H7" s="28">
        <v>105</v>
      </c>
      <c r="I7" s="29">
        <v>1</v>
      </c>
      <c r="J7" s="38">
        <f t="shared" si="3"/>
        <v>106</v>
      </c>
      <c r="K7" s="29">
        <v>569</v>
      </c>
      <c r="L7" s="29">
        <v>10</v>
      </c>
      <c r="M7" s="38">
        <f t="shared" si="4"/>
        <v>579</v>
      </c>
      <c r="N7" s="29">
        <v>0</v>
      </c>
      <c r="O7" s="29">
        <v>0</v>
      </c>
      <c r="P7" s="38">
        <f t="shared" si="5"/>
        <v>0</v>
      </c>
      <c r="Q7" s="28">
        <f t="shared" ref="Q7:R9" si="7">H7+K7+N7</f>
        <v>674</v>
      </c>
      <c r="R7" s="29">
        <f t="shared" si="7"/>
        <v>11</v>
      </c>
      <c r="S7" s="38">
        <f>SUM(Q7:R7)</f>
        <v>685</v>
      </c>
      <c r="T7" s="29">
        <v>0</v>
      </c>
      <c r="U7" s="29">
        <v>0</v>
      </c>
      <c r="V7" s="38">
        <f t="shared" si="6"/>
        <v>0</v>
      </c>
      <c r="W7" s="29">
        <f t="shared" si="0"/>
        <v>1281</v>
      </c>
      <c r="X7" s="29">
        <f t="shared" si="0"/>
        <v>25</v>
      </c>
      <c r="Y7" s="39">
        <f t="shared" si="0"/>
        <v>1306</v>
      </c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</row>
    <row r="8" spans="1:220" s="26" customFormat="1" ht="21.75" customHeight="1" x14ac:dyDescent="0.2">
      <c r="A8" s="43" t="s">
        <v>10</v>
      </c>
      <c r="B8" s="28">
        <v>376</v>
      </c>
      <c r="C8" s="29"/>
      <c r="D8" s="38">
        <f t="shared" si="1"/>
        <v>376</v>
      </c>
      <c r="E8" s="28">
        <v>81</v>
      </c>
      <c r="F8" s="29">
        <v>5</v>
      </c>
      <c r="G8" s="38">
        <f t="shared" si="2"/>
        <v>86</v>
      </c>
      <c r="H8" s="28">
        <v>170</v>
      </c>
      <c r="I8" s="29">
        <v>0</v>
      </c>
      <c r="J8" s="38">
        <f t="shared" si="3"/>
        <v>170</v>
      </c>
      <c r="K8" s="29">
        <v>711</v>
      </c>
      <c r="L8" s="29">
        <v>11</v>
      </c>
      <c r="M8" s="38">
        <f t="shared" si="4"/>
        <v>722</v>
      </c>
      <c r="N8" s="29">
        <v>0</v>
      </c>
      <c r="O8" s="29">
        <v>0</v>
      </c>
      <c r="P8" s="38">
        <f t="shared" si="5"/>
        <v>0</v>
      </c>
      <c r="Q8" s="28">
        <f t="shared" si="7"/>
        <v>881</v>
      </c>
      <c r="R8" s="29">
        <f t="shared" si="7"/>
        <v>11</v>
      </c>
      <c r="S8" s="38">
        <f t="shared" ref="S8:S13" si="8">SUM(Q8:R8)</f>
        <v>892</v>
      </c>
      <c r="T8" s="29">
        <v>0</v>
      </c>
      <c r="U8" s="29">
        <v>0</v>
      </c>
      <c r="V8" s="38">
        <f t="shared" si="6"/>
        <v>0</v>
      </c>
      <c r="W8" s="29">
        <f t="shared" si="0"/>
        <v>1338</v>
      </c>
      <c r="X8" s="29">
        <f t="shared" si="0"/>
        <v>16</v>
      </c>
      <c r="Y8" s="39">
        <f t="shared" si="0"/>
        <v>1354</v>
      </c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</row>
    <row r="9" spans="1:220" s="26" customFormat="1" ht="21.75" customHeight="1" x14ac:dyDescent="0.2">
      <c r="A9" s="43" t="s">
        <v>11</v>
      </c>
      <c r="B9" s="28">
        <v>338</v>
      </c>
      <c r="C9" s="29">
        <v>1</v>
      </c>
      <c r="D9" s="38">
        <f t="shared" si="1"/>
        <v>339</v>
      </c>
      <c r="E9" s="28">
        <v>110</v>
      </c>
      <c r="F9" s="29">
        <v>0</v>
      </c>
      <c r="G9" s="38">
        <f t="shared" si="2"/>
        <v>110</v>
      </c>
      <c r="H9" s="28">
        <v>96</v>
      </c>
      <c r="I9" s="29">
        <v>0</v>
      </c>
      <c r="J9" s="38">
        <f t="shared" si="3"/>
        <v>96</v>
      </c>
      <c r="K9" s="29">
        <v>1021</v>
      </c>
      <c r="L9" s="29">
        <v>23</v>
      </c>
      <c r="M9" s="38">
        <f t="shared" si="4"/>
        <v>1044</v>
      </c>
      <c r="N9" s="29">
        <v>0</v>
      </c>
      <c r="O9" s="29">
        <v>0</v>
      </c>
      <c r="P9" s="38">
        <f t="shared" si="5"/>
        <v>0</v>
      </c>
      <c r="Q9" s="28">
        <f t="shared" si="7"/>
        <v>1117</v>
      </c>
      <c r="R9" s="29">
        <f t="shared" si="7"/>
        <v>23</v>
      </c>
      <c r="S9" s="38">
        <f t="shared" si="8"/>
        <v>1140</v>
      </c>
      <c r="T9" s="29">
        <v>0</v>
      </c>
      <c r="U9" s="29">
        <v>0</v>
      </c>
      <c r="V9" s="38">
        <f t="shared" si="6"/>
        <v>0</v>
      </c>
      <c r="W9" s="29">
        <f t="shared" si="0"/>
        <v>1565</v>
      </c>
      <c r="X9" s="29">
        <f t="shared" si="0"/>
        <v>24</v>
      </c>
      <c r="Y9" s="39">
        <f t="shared" si="0"/>
        <v>1589</v>
      </c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</row>
    <row r="10" spans="1:220" s="26" customFormat="1" ht="21.75" customHeight="1" x14ac:dyDescent="0.2">
      <c r="A10" s="42" t="s">
        <v>12</v>
      </c>
      <c r="B10" s="28">
        <f>SUM(B11:B12)</f>
        <v>469</v>
      </c>
      <c r="C10" s="29">
        <f>SUM(C11:C12)</f>
        <v>725</v>
      </c>
      <c r="D10" s="38">
        <f t="shared" si="1"/>
        <v>1194</v>
      </c>
      <c r="E10" s="28">
        <f>SUM(E11:E12)</f>
        <v>188</v>
      </c>
      <c r="F10" s="29">
        <f>SUM(F11:F12)</f>
        <v>445</v>
      </c>
      <c r="G10" s="38">
        <f t="shared" si="2"/>
        <v>633</v>
      </c>
      <c r="H10" s="28">
        <f>SUM(H11:H12)</f>
        <v>247</v>
      </c>
      <c r="I10" s="29">
        <f>SUM(I11:I12)</f>
        <v>424</v>
      </c>
      <c r="J10" s="38">
        <f t="shared" si="3"/>
        <v>671</v>
      </c>
      <c r="K10" s="28">
        <f>SUM(K11:K12)</f>
        <v>1690</v>
      </c>
      <c r="L10" s="29">
        <f>SUM(L11:L12)</f>
        <v>335</v>
      </c>
      <c r="M10" s="38">
        <f t="shared" si="4"/>
        <v>2025</v>
      </c>
      <c r="N10" s="28">
        <f>SUM(N11:N12)</f>
        <v>1</v>
      </c>
      <c r="O10" s="29">
        <f>SUM(O11:O12)</f>
        <v>5</v>
      </c>
      <c r="P10" s="38">
        <f t="shared" si="5"/>
        <v>6</v>
      </c>
      <c r="Q10" s="28">
        <f>SUM(Q11:Q12)</f>
        <v>1938</v>
      </c>
      <c r="R10" s="29">
        <f>SUM(R11:R12)</f>
        <v>764</v>
      </c>
      <c r="S10" s="38">
        <f t="shared" si="8"/>
        <v>2702</v>
      </c>
      <c r="T10" s="28">
        <f>SUM(T11:T12)</f>
        <v>0</v>
      </c>
      <c r="U10" s="29">
        <f>SUM(U11:U12)</f>
        <v>0</v>
      </c>
      <c r="V10" s="38">
        <f t="shared" si="6"/>
        <v>0</v>
      </c>
      <c r="W10" s="29">
        <f t="shared" si="0"/>
        <v>2595</v>
      </c>
      <c r="X10" s="29">
        <f t="shared" si="0"/>
        <v>1934</v>
      </c>
      <c r="Y10" s="39">
        <f t="shared" si="0"/>
        <v>4529</v>
      </c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</row>
    <row r="11" spans="1:220" s="26" customFormat="1" ht="21.75" customHeight="1" x14ac:dyDescent="0.2">
      <c r="A11" s="43" t="s">
        <v>13</v>
      </c>
      <c r="B11" s="28">
        <v>469</v>
      </c>
      <c r="C11" s="29">
        <v>8</v>
      </c>
      <c r="D11" s="38">
        <f t="shared" si="1"/>
        <v>477</v>
      </c>
      <c r="E11" s="28">
        <v>185</v>
      </c>
      <c r="F11" s="29">
        <v>24</v>
      </c>
      <c r="G11" s="38">
        <f t="shared" si="2"/>
        <v>209</v>
      </c>
      <c r="H11" s="28">
        <v>164</v>
      </c>
      <c r="I11" s="29">
        <v>1</v>
      </c>
      <c r="J11" s="38">
        <f t="shared" si="3"/>
        <v>165</v>
      </c>
      <c r="K11" s="29">
        <v>1547</v>
      </c>
      <c r="L11" s="29">
        <v>7</v>
      </c>
      <c r="M11" s="38">
        <f t="shared" si="4"/>
        <v>1554</v>
      </c>
      <c r="N11" s="29">
        <v>0</v>
      </c>
      <c r="O11" s="29">
        <v>4</v>
      </c>
      <c r="P11" s="38">
        <f t="shared" si="5"/>
        <v>4</v>
      </c>
      <c r="Q11" s="28">
        <f t="shared" ref="Q11:R13" si="9">H11+K11+N11</f>
        <v>1711</v>
      </c>
      <c r="R11" s="29">
        <f t="shared" si="9"/>
        <v>12</v>
      </c>
      <c r="S11" s="38">
        <f t="shared" si="8"/>
        <v>1723</v>
      </c>
      <c r="T11" s="29">
        <v>0</v>
      </c>
      <c r="U11" s="29">
        <v>0</v>
      </c>
      <c r="V11" s="38">
        <f t="shared" si="6"/>
        <v>0</v>
      </c>
      <c r="W11" s="29">
        <f t="shared" si="0"/>
        <v>2365</v>
      </c>
      <c r="X11" s="29">
        <f t="shared" si="0"/>
        <v>44</v>
      </c>
      <c r="Y11" s="39">
        <f t="shared" si="0"/>
        <v>2409</v>
      </c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</row>
    <row r="12" spans="1:220" s="26" customFormat="1" ht="21.75" customHeight="1" x14ac:dyDescent="0.2">
      <c r="A12" s="43" t="s">
        <v>14</v>
      </c>
      <c r="B12" s="28">
        <v>0</v>
      </c>
      <c r="C12" s="29">
        <v>717</v>
      </c>
      <c r="D12" s="38">
        <f t="shared" si="1"/>
        <v>717</v>
      </c>
      <c r="E12" s="28">
        <v>3</v>
      </c>
      <c r="F12" s="29">
        <v>421</v>
      </c>
      <c r="G12" s="38">
        <f t="shared" si="2"/>
        <v>424</v>
      </c>
      <c r="H12" s="28">
        <v>83</v>
      </c>
      <c r="I12" s="29">
        <v>423</v>
      </c>
      <c r="J12" s="38">
        <f t="shared" si="3"/>
        <v>506</v>
      </c>
      <c r="K12" s="29">
        <v>143</v>
      </c>
      <c r="L12" s="29">
        <v>328</v>
      </c>
      <c r="M12" s="38">
        <f t="shared" si="4"/>
        <v>471</v>
      </c>
      <c r="N12" s="29">
        <v>1</v>
      </c>
      <c r="O12" s="29">
        <v>1</v>
      </c>
      <c r="P12" s="38">
        <f t="shared" si="5"/>
        <v>2</v>
      </c>
      <c r="Q12" s="28">
        <f t="shared" si="9"/>
        <v>227</v>
      </c>
      <c r="R12" s="29">
        <f t="shared" si="9"/>
        <v>752</v>
      </c>
      <c r="S12" s="38">
        <f t="shared" si="8"/>
        <v>979</v>
      </c>
      <c r="T12" s="29">
        <v>0</v>
      </c>
      <c r="U12" s="29">
        <v>0</v>
      </c>
      <c r="V12" s="38">
        <f t="shared" si="6"/>
        <v>0</v>
      </c>
      <c r="W12" s="29">
        <f t="shared" si="0"/>
        <v>230</v>
      </c>
      <c r="X12" s="29">
        <f t="shared" si="0"/>
        <v>1890</v>
      </c>
      <c r="Y12" s="39">
        <f t="shared" si="0"/>
        <v>2120</v>
      </c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</row>
    <row r="13" spans="1:220" s="26" customFormat="1" ht="21.75" customHeight="1" x14ac:dyDescent="0.2">
      <c r="A13" s="44" t="s">
        <v>21</v>
      </c>
      <c r="B13" s="28">
        <v>891</v>
      </c>
      <c r="C13" s="29">
        <v>216</v>
      </c>
      <c r="D13" s="38">
        <f t="shared" si="1"/>
        <v>1107</v>
      </c>
      <c r="E13" s="28">
        <v>31</v>
      </c>
      <c r="F13" s="29">
        <v>15</v>
      </c>
      <c r="G13" s="38">
        <f t="shared" si="2"/>
        <v>46</v>
      </c>
      <c r="H13" s="28">
        <v>50</v>
      </c>
      <c r="I13" s="29">
        <v>10</v>
      </c>
      <c r="J13" s="38">
        <f t="shared" si="3"/>
        <v>60</v>
      </c>
      <c r="K13" s="29">
        <v>909</v>
      </c>
      <c r="L13" s="29">
        <v>19</v>
      </c>
      <c r="M13" s="38">
        <f t="shared" si="4"/>
        <v>928</v>
      </c>
      <c r="N13" s="29">
        <v>0</v>
      </c>
      <c r="O13" s="29">
        <v>4</v>
      </c>
      <c r="P13" s="38">
        <f t="shared" si="5"/>
        <v>4</v>
      </c>
      <c r="Q13" s="28">
        <f t="shared" si="9"/>
        <v>959</v>
      </c>
      <c r="R13" s="29">
        <f t="shared" si="9"/>
        <v>33</v>
      </c>
      <c r="S13" s="38">
        <f t="shared" si="8"/>
        <v>992</v>
      </c>
      <c r="T13" s="29">
        <v>0</v>
      </c>
      <c r="U13" s="29">
        <v>0</v>
      </c>
      <c r="V13" s="38">
        <f t="shared" si="6"/>
        <v>0</v>
      </c>
      <c r="W13" s="29">
        <f t="shared" si="0"/>
        <v>1881</v>
      </c>
      <c r="X13" s="29">
        <f t="shared" si="0"/>
        <v>264</v>
      </c>
      <c r="Y13" s="39">
        <f t="shared" si="0"/>
        <v>2145</v>
      </c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</row>
    <row r="14" spans="1:220" ht="21.75" customHeight="1" x14ac:dyDescent="0.2">
      <c r="A14" s="45" t="s">
        <v>15</v>
      </c>
      <c r="B14" s="15">
        <f>B15+B16</f>
        <v>5120</v>
      </c>
      <c r="C14" s="15">
        <f>C15+C16</f>
        <v>535</v>
      </c>
      <c r="D14" s="16">
        <f t="shared" ref="D14:R14" si="10">D15+D16</f>
        <v>5655</v>
      </c>
      <c r="E14" s="17">
        <f t="shared" si="10"/>
        <v>667</v>
      </c>
      <c r="F14" s="15">
        <f t="shared" si="10"/>
        <v>79</v>
      </c>
      <c r="G14" s="16">
        <f>G15+G16</f>
        <v>746</v>
      </c>
      <c r="H14" s="17">
        <f t="shared" si="10"/>
        <v>698</v>
      </c>
      <c r="I14" s="15">
        <f t="shared" si="10"/>
        <v>18</v>
      </c>
      <c r="J14" s="16">
        <f>J15+J16</f>
        <v>716</v>
      </c>
      <c r="K14" s="15">
        <f t="shared" si="10"/>
        <v>4788</v>
      </c>
      <c r="L14" s="15">
        <f t="shared" si="10"/>
        <v>198</v>
      </c>
      <c r="M14" s="16">
        <f>M15+M16</f>
        <v>4986</v>
      </c>
      <c r="N14" s="15">
        <f t="shared" si="10"/>
        <v>694</v>
      </c>
      <c r="O14" s="15">
        <f t="shared" si="10"/>
        <v>6</v>
      </c>
      <c r="P14" s="16">
        <f>P15+P16</f>
        <v>700</v>
      </c>
      <c r="Q14" s="15">
        <f t="shared" si="10"/>
        <v>6180</v>
      </c>
      <c r="R14" s="15">
        <f t="shared" si="10"/>
        <v>222</v>
      </c>
      <c r="S14" s="16">
        <f>SUM(Q14:R14)</f>
        <v>6402</v>
      </c>
      <c r="T14" s="15">
        <f>T15+T16</f>
        <v>537</v>
      </c>
      <c r="U14" s="15">
        <f>U15+U16</f>
        <v>19</v>
      </c>
      <c r="V14" s="16">
        <f>V15+V16</f>
        <v>556</v>
      </c>
      <c r="W14" s="13">
        <f t="shared" ref="W14:W17" si="11">SUM(B14,E14,H14,K14,N14,T14)</f>
        <v>12504</v>
      </c>
      <c r="X14" s="13">
        <f t="shared" ref="X14:X17" si="12">SUM(C14,F14,I14,L14,O14,U14)</f>
        <v>855</v>
      </c>
      <c r="Y14" s="18">
        <f t="shared" ref="Y14:Y17" si="13">SUM(D14,G14,J14,M14,P14,V14)</f>
        <v>13359</v>
      </c>
    </row>
    <row r="15" spans="1:220" s="26" customFormat="1" ht="21.75" customHeight="1" x14ac:dyDescent="0.2">
      <c r="A15" s="42" t="s">
        <v>17</v>
      </c>
      <c r="B15" s="28">
        <v>37</v>
      </c>
      <c r="C15" s="29">
        <v>1</v>
      </c>
      <c r="D15" s="38">
        <f>SUM(B15:C15)</f>
        <v>38</v>
      </c>
      <c r="E15" s="28">
        <v>15</v>
      </c>
      <c r="F15" s="29">
        <v>3</v>
      </c>
      <c r="G15" s="38">
        <f>SUM(E15:F15)</f>
        <v>18</v>
      </c>
      <c r="H15" s="28">
        <v>12</v>
      </c>
      <c r="I15" s="29">
        <v>0</v>
      </c>
      <c r="J15" s="38">
        <f>SUM(H15:I15)</f>
        <v>12</v>
      </c>
      <c r="K15" s="29">
        <v>14</v>
      </c>
      <c r="L15" s="29">
        <v>1</v>
      </c>
      <c r="M15" s="38">
        <f>SUM(K15:L15)</f>
        <v>15</v>
      </c>
      <c r="N15" s="29">
        <v>12</v>
      </c>
      <c r="O15" s="29">
        <v>0</v>
      </c>
      <c r="P15" s="38">
        <f>SUM(N15:O15)</f>
        <v>12</v>
      </c>
      <c r="Q15" s="29">
        <f>H15+K15+N15</f>
        <v>38</v>
      </c>
      <c r="R15" s="29">
        <f>I15+L15+O15</f>
        <v>1</v>
      </c>
      <c r="S15" s="38">
        <f>SUM(Q15:R15)</f>
        <v>39</v>
      </c>
      <c r="T15" s="29">
        <v>46</v>
      </c>
      <c r="U15" s="29">
        <v>3</v>
      </c>
      <c r="V15" s="38">
        <f>SUM(T15:U15)</f>
        <v>49</v>
      </c>
      <c r="W15" s="29">
        <f t="shared" si="11"/>
        <v>136</v>
      </c>
      <c r="X15" s="31">
        <f t="shared" si="12"/>
        <v>8</v>
      </c>
      <c r="Y15" s="39">
        <f t="shared" si="13"/>
        <v>144</v>
      </c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</row>
    <row r="16" spans="1:220" s="26" customFormat="1" ht="21.75" customHeight="1" x14ac:dyDescent="0.2">
      <c r="A16" s="42" t="s">
        <v>18</v>
      </c>
      <c r="B16" s="28">
        <v>5083</v>
      </c>
      <c r="C16" s="29">
        <v>534</v>
      </c>
      <c r="D16" s="38">
        <f>SUM(B16:C16)</f>
        <v>5617</v>
      </c>
      <c r="E16" s="28">
        <v>652</v>
      </c>
      <c r="F16" s="29">
        <v>76</v>
      </c>
      <c r="G16" s="38">
        <f>SUM(E16:F16)</f>
        <v>728</v>
      </c>
      <c r="H16" s="28">
        <v>686</v>
      </c>
      <c r="I16" s="29">
        <v>18</v>
      </c>
      <c r="J16" s="38">
        <f>SUM(H16:I16)</f>
        <v>704</v>
      </c>
      <c r="K16" s="29">
        <v>4774</v>
      </c>
      <c r="L16" s="29">
        <v>197</v>
      </c>
      <c r="M16" s="38">
        <f>SUM(K16:L16)</f>
        <v>4971</v>
      </c>
      <c r="N16" s="29">
        <v>682</v>
      </c>
      <c r="O16" s="29">
        <v>6</v>
      </c>
      <c r="P16" s="38">
        <f>SUM(N16:O16)</f>
        <v>688</v>
      </c>
      <c r="Q16" s="29">
        <f>H16+K16+N16</f>
        <v>6142</v>
      </c>
      <c r="R16" s="29">
        <f>I16+L16+O16</f>
        <v>221</v>
      </c>
      <c r="S16" s="38">
        <f>SUM(Q16:R16)</f>
        <v>6363</v>
      </c>
      <c r="T16" s="29">
        <v>491</v>
      </c>
      <c r="U16" s="29">
        <v>16</v>
      </c>
      <c r="V16" s="38">
        <f>SUM(T16:U16)</f>
        <v>507</v>
      </c>
      <c r="W16" s="29">
        <f t="shared" si="11"/>
        <v>12368</v>
      </c>
      <c r="X16" s="31">
        <f t="shared" si="12"/>
        <v>847</v>
      </c>
      <c r="Y16" s="39">
        <f t="shared" si="13"/>
        <v>13215</v>
      </c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</row>
    <row r="17" spans="1:220" ht="21.75" customHeight="1" x14ac:dyDescent="0.2">
      <c r="A17" s="8" t="s">
        <v>16</v>
      </c>
      <c r="B17" s="3">
        <f t="shared" ref="B17:V17" si="14">B4+B14</f>
        <v>7722</v>
      </c>
      <c r="C17" s="4">
        <f t="shared" si="14"/>
        <v>1480</v>
      </c>
      <c r="D17" s="5">
        <f t="shared" si="14"/>
        <v>9202</v>
      </c>
      <c r="E17" s="3">
        <f t="shared" si="14"/>
        <v>1156</v>
      </c>
      <c r="F17" s="4">
        <f t="shared" si="14"/>
        <v>555</v>
      </c>
      <c r="G17" s="5">
        <f t="shared" si="14"/>
        <v>1711</v>
      </c>
      <c r="H17" s="3">
        <f t="shared" si="14"/>
        <v>1366</v>
      </c>
      <c r="I17" s="4">
        <f t="shared" si="14"/>
        <v>453</v>
      </c>
      <c r="J17" s="5">
        <f t="shared" si="14"/>
        <v>1819</v>
      </c>
      <c r="K17" s="4">
        <f t="shared" si="14"/>
        <v>9688</v>
      </c>
      <c r="L17" s="4">
        <f t="shared" si="14"/>
        <v>596</v>
      </c>
      <c r="M17" s="5">
        <f t="shared" si="14"/>
        <v>10284</v>
      </c>
      <c r="N17" s="4">
        <f t="shared" si="14"/>
        <v>695</v>
      </c>
      <c r="O17" s="4">
        <f t="shared" si="14"/>
        <v>15</v>
      </c>
      <c r="P17" s="5">
        <f t="shared" si="14"/>
        <v>710</v>
      </c>
      <c r="Q17" s="4">
        <f t="shared" si="14"/>
        <v>11749</v>
      </c>
      <c r="R17" s="4">
        <f t="shared" si="14"/>
        <v>1064</v>
      </c>
      <c r="S17" s="5">
        <f t="shared" si="14"/>
        <v>12813</v>
      </c>
      <c r="T17" s="4">
        <f t="shared" si="14"/>
        <v>537</v>
      </c>
      <c r="U17" s="4">
        <f t="shared" si="14"/>
        <v>19</v>
      </c>
      <c r="V17" s="5">
        <f t="shared" si="14"/>
        <v>556</v>
      </c>
      <c r="W17" s="4">
        <f t="shared" si="11"/>
        <v>21164</v>
      </c>
      <c r="X17" s="4">
        <f t="shared" si="12"/>
        <v>3118</v>
      </c>
      <c r="Y17" s="6">
        <f t="shared" si="13"/>
        <v>24282</v>
      </c>
    </row>
    <row r="18" spans="1:220" s="26" customFormat="1" x14ac:dyDescent="0.2">
      <c r="A18" s="23"/>
      <c r="B18" s="32"/>
      <c r="P18" s="3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</row>
    <row r="19" spans="1:220" s="26" customFormat="1" x14ac:dyDescent="0.2">
      <c r="A19" s="23"/>
      <c r="B19" s="32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</row>
    <row r="20" spans="1:220" s="26" customFormat="1" x14ac:dyDescent="0.2">
      <c r="A20" s="34"/>
      <c r="B20" s="32"/>
      <c r="T20" s="33"/>
      <c r="U20" s="3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</row>
    <row r="21" spans="1:220" s="26" customFormat="1" x14ac:dyDescent="0.2">
      <c r="A21" s="23"/>
      <c r="B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</row>
    <row r="22" spans="1:220" s="26" customFormat="1" x14ac:dyDescent="0.2">
      <c r="A22" s="23"/>
      <c r="B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</row>
    <row r="23" spans="1:220" s="26" customFormat="1" x14ac:dyDescent="0.2">
      <c r="A23" s="23"/>
      <c r="B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</row>
    <row r="24" spans="1:220" s="26" customFormat="1" x14ac:dyDescent="0.2">
      <c r="A24" s="23"/>
      <c r="B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</row>
    <row r="25" spans="1:220" s="26" customFormat="1" x14ac:dyDescent="0.2">
      <c r="A25" s="23"/>
      <c r="B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</row>
    <row r="26" spans="1:220" s="26" customFormat="1" x14ac:dyDescent="0.2">
      <c r="A26" s="23"/>
      <c r="B26" s="23"/>
      <c r="C26" s="35"/>
      <c r="D26" s="35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</row>
    <row r="27" spans="1:220" s="26" customFormat="1" x14ac:dyDescent="0.2">
      <c r="A27" s="23"/>
      <c r="B27" s="23"/>
      <c r="C27" s="35"/>
      <c r="D27" s="35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</row>
    <row r="28" spans="1:220" s="26" customFormat="1" x14ac:dyDescent="0.2">
      <c r="A28" s="23"/>
      <c r="B28" s="23"/>
      <c r="C28" s="35"/>
      <c r="D28" s="35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</row>
    <row r="29" spans="1:220" s="26" customFormat="1" x14ac:dyDescent="0.2">
      <c r="A29" s="23"/>
      <c r="B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</row>
    <row r="30" spans="1:220" s="26" customFormat="1" hidden="1" x14ac:dyDescent="0.2">
      <c r="A30" s="36" t="s">
        <v>32</v>
      </c>
      <c r="B30" s="37"/>
      <c r="C30" s="37"/>
      <c r="D30" s="37">
        <f>SUM(B30:C30)</f>
        <v>0</v>
      </c>
      <c r="E30" s="37"/>
      <c r="F30" s="37"/>
      <c r="G30" s="37">
        <f>SUM(E30:F30)</f>
        <v>0</v>
      </c>
      <c r="H30" s="37"/>
      <c r="I30" s="37"/>
      <c r="J30" s="37">
        <f>SUM(H30:I30)</f>
        <v>0</v>
      </c>
      <c r="K30" s="37"/>
      <c r="L30" s="37"/>
      <c r="M30" s="37">
        <f>SUM(K30:L30)</f>
        <v>0</v>
      </c>
      <c r="N30" s="37"/>
      <c r="O30" s="37"/>
      <c r="P30" s="37">
        <f>SUM(N30:O30)</f>
        <v>0</v>
      </c>
      <c r="Q30" s="37"/>
      <c r="R30" s="37"/>
      <c r="S30" s="37">
        <f t="shared" ref="S30:S44" si="15">SUM(Q30:R30)</f>
        <v>0</v>
      </c>
      <c r="T30" s="37"/>
      <c r="U30" s="37"/>
      <c r="V30" s="37">
        <f>SUM(T30:U30)</f>
        <v>0</v>
      </c>
      <c r="W30" s="37"/>
      <c r="X30" s="37"/>
      <c r="Y30" s="55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</row>
    <row r="31" spans="1:220" s="26" customFormat="1" hidden="1" x14ac:dyDescent="0.2">
      <c r="A31" s="36" t="s">
        <v>33</v>
      </c>
      <c r="B31" s="37"/>
      <c r="C31" s="37"/>
      <c r="D31" s="37">
        <f t="shared" ref="D31:D44" si="16">SUM(B31:C31)</f>
        <v>0</v>
      </c>
      <c r="E31" s="37"/>
      <c r="F31" s="37"/>
      <c r="G31" s="37">
        <f t="shared" ref="G31:G44" si="17">SUM(E31:F31)</f>
        <v>0</v>
      </c>
      <c r="H31" s="37"/>
      <c r="I31" s="37"/>
      <c r="J31" s="37">
        <f t="shared" ref="J31:J44" si="18">SUM(H31:I31)</f>
        <v>0</v>
      </c>
      <c r="K31" s="37"/>
      <c r="L31" s="37"/>
      <c r="M31" s="37">
        <f t="shared" ref="M31:M44" si="19">SUM(K31:L31)</f>
        <v>0</v>
      </c>
      <c r="N31" s="37"/>
      <c r="O31" s="37"/>
      <c r="P31" s="37">
        <f t="shared" ref="P31:P44" si="20">SUM(N31:O31)</f>
        <v>0</v>
      </c>
      <c r="Q31" s="37"/>
      <c r="R31" s="37"/>
      <c r="S31" s="37">
        <f t="shared" si="15"/>
        <v>0</v>
      </c>
      <c r="T31" s="37"/>
      <c r="U31" s="37"/>
      <c r="V31" s="37">
        <f t="shared" ref="V31:V44" si="21">SUM(T31:U31)</f>
        <v>0</v>
      </c>
      <c r="W31" s="37"/>
      <c r="X31" s="37"/>
      <c r="Y31" s="55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</row>
    <row r="32" spans="1:220" s="26" customFormat="1" hidden="1" x14ac:dyDescent="0.2">
      <c r="A32" s="36" t="s">
        <v>34</v>
      </c>
      <c r="B32" s="37"/>
      <c r="C32" s="37"/>
      <c r="D32" s="37">
        <f t="shared" si="16"/>
        <v>0</v>
      </c>
      <c r="E32" s="37"/>
      <c r="F32" s="37"/>
      <c r="G32" s="37">
        <f t="shared" si="17"/>
        <v>0</v>
      </c>
      <c r="H32" s="37"/>
      <c r="I32" s="37"/>
      <c r="J32" s="37">
        <f t="shared" si="18"/>
        <v>0</v>
      </c>
      <c r="K32" s="37"/>
      <c r="L32" s="37"/>
      <c r="M32" s="37">
        <f t="shared" si="19"/>
        <v>0</v>
      </c>
      <c r="N32" s="37"/>
      <c r="O32" s="37"/>
      <c r="P32" s="37">
        <f t="shared" si="20"/>
        <v>0</v>
      </c>
      <c r="Q32" s="37"/>
      <c r="R32" s="37"/>
      <c r="S32" s="37">
        <f t="shared" si="15"/>
        <v>0</v>
      </c>
      <c r="T32" s="37"/>
      <c r="U32" s="37"/>
      <c r="V32" s="37">
        <f t="shared" si="21"/>
        <v>0</v>
      </c>
      <c r="W32" s="37"/>
      <c r="X32" s="37"/>
      <c r="Y32" s="55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</row>
    <row r="33" spans="1:220" s="26" customFormat="1" hidden="1" x14ac:dyDescent="0.2">
      <c r="A33" s="36" t="s">
        <v>35</v>
      </c>
      <c r="B33" s="37"/>
      <c r="C33" s="37"/>
      <c r="D33" s="37">
        <f t="shared" si="16"/>
        <v>0</v>
      </c>
      <c r="E33" s="37"/>
      <c r="F33" s="37"/>
      <c r="G33" s="37">
        <f t="shared" si="17"/>
        <v>0</v>
      </c>
      <c r="H33" s="37"/>
      <c r="I33" s="37"/>
      <c r="J33" s="37">
        <f t="shared" si="18"/>
        <v>0</v>
      </c>
      <c r="K33" s="37"/>
      <c r="L33" s="37"/>
      <c r="M33" s="37">
        <f t="shared" si="19"/>
        <v>0</v>
      </c>
      <c r="N33" s="37"/>
      <c r="O33" s="37"/>
      <c r="P33" s="37">
        <f t="shared" si="20"/>
        <v>0</v>
      </c>
      <c r="Q33" s="37"/>
      <c r="R33" s="37"/>
      <c r="S33" s="37">
        <f t="shared" si="15"/>
        <v>0</v>
      </c>
      <c r="T33" s="37"/>
      <c r="U33" s="37"/>
      <c r="V33" s="37">
        <f t="shared" si="21"/>
        <v>0</v>
      </c>
      <c r="W33" s="37"/>
      <c r="X33" s="37"/>
      <c r="Y33" s="55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</row>
    <row r="34" spans="1:220" s="26" customFormat="1" ht="25.5" hidden="1" x14ac:dyDescent="0.2">
      <c r="A34" s="36" t="s">
        <v>36</v>
      </c>
      <c r="B34" s="37"/>
      <c r="C34" s="37"/>
      <c r="D34" s="37">
        <f t="shared" si="16"/>
        <v>0</v>
      </c>
      <c r="E34" s="37"/>
      <c r="F34" s="37"/>
      <c r="G34" s="37">
        <f t="shared" si="17"/>
        <v>0</v>
      </c>
      <c r="H34" s="37"/>
      <c r="I34" s="37"/>
      <c r="J34" s="37">
        <f t="shared" si="18"/>
        <v>0</v>
      </c>
      <c r="K34" s="37"/>
      <c r="L34" s="37"/>
      <c r="M34" s="37">
        <f t="shared" si="19"/>
        <v>0</v>
      </c>
      <c r="N34" s="37"/>
      <c r="O34" s="37"/>
      <c r="P34" s="37">
        <f t="shared" si="20"/>
        <v>0</v>
      </c>
      <c r="Q34" s="37"/>
      <c r="R34" s="37"/>
      <c r="S34" s="37">
        <f t="shared" si="15"/>
        <v>0</v>
      </c>
      <c r="T34" s="37"/>
      <c r="U34" s="37"/>
      <c r="V34" s="37">
        <f t="shared" si="21"/>
        <v>0</v>
      </c>
      <c r="W34" s="37"/>
      <c r="X34" s="37"/>
      <c r="Y34" s="55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</row>
    <row r="35" spans="1:220" s="26" customFormat="1" hidden="1" x14ac:dyDescent="0.2">
      <c r="A35" s="36" t="s">
        <v>22</v>
      </c>
      <c r="B35" s="37"/>
      <c r="C35" s="37"/>
      <c r="D35" s="37">
        <f t="shared" si="16"/>
        <v>0</v>
      </c>
      <c r="E35" s="37"/>
      <c r="F35" s="37"/>
      <c r="G35" s="37">
        <f t="shared" si="17"/>
        <v>0</v>
      </c>
      <c r="H35" s="37"/>
      <c r="I35" s="37"/>
      <c r="J35" s="37">
        <f t="shared" si="18"/>
        <v>0</v>
      </c>
      <c r="K35" s="37"/>
      <c r="L35" s="37"/>
      <c r="M35" s="37">
        <f t="shared" si="19"/>
        <v>0</v>
      </c>
      <c r="N35" s="37"/>
      <c r="O35" s="37"/>
      <c r="P35" s="37">
        <f t="shared" si="20"/>
        <v>0</v>
      </c>
      <c r="Q35" s="37"/>
      <c r="R35" s="37"/>
      <c r="S35" s="37">
        <f t="shared" si="15"/>
        <v>0</v>
      </c>
      <c r="T35" s="37"/>
      <c r="U35" s="37"/>
      <c r="V35" s="37">
        <f t="shared" si="21"/>
        <v>0</v>
      </c>
      <c r="W35" s="37"/>
      <c r="X35" s="37"/>
      <c r="Y35" s="55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</row>
    <row r="36" spans="1:220" s="26" customFormat="1" hidden="1" x14ac:dyDescent="0.2">
      <c r="A36" s="36" t="s">
        <v>23</v>
      </c>
      <c r="B36" s="37"/>
      <c r="C36" s="37"/>
      <c r="D36" s="37">
        <f t="shared" si="16"/>
        <v>0</v>
      </c>
      <c r="E36" s="37"/>
      <c r="F36" s="37"/>
      <c r="G36" s="37">
        <f t="shared" si="17"/>
        <v>0</v>
      </c>
      <c r="H36" s="37"/>
      <c r="I36" s="37"/>
      <c r="J36" s="37">
        <f t="shared" si="18"/>
        <v>0</v>
      </c>
      <c r="K36" s="37"/>
      <c r="L36" s="37"/>
      <c r="M36" s="37">
        <f t="shared" si="19"/>
        <v>0</v>
      </c>
      <c r="N36" s="37"/>
      <c r="O36" s="37"/>
      <c r="P36" s="37">
        <f t="shared" si="20"/>
        <v>0</v>
      </c>
      <c r="Q36" s="37"/>
      <c r="R36" s="37"/>
      <c r="S36" s="37">
        <f t="shared" si="15"/>
        <v>0</v>
      </c>
      <c r="T36" s="37"/>
      <c r="U36" s="37"/>
      <c r="V36" s="37">
        <f t="shared" si="21"/>
        <v>0</v>
      </c>
      <c r="W36" s="37"/>
      <c r="X36" s="37"/>
      <c r="Y36" s="55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</row>
    <row r="37" spans="1:220" s="26" customFormat="1" ht="25.5" hidden="1" x14ac:dyDescent="0.2">
      <c r="A37" s="36" t="s">
        <v>27</v>
      </c>
      <c r="B37" s="37"/>
      <c r="C37" s="37"/>
      <c r="D37" s="37">
        <f t="shared" si="16"/>
        <v>0</v>
      </c>
      <c r="E37" s="37"/>
      <c r="F37" s="37"/>
      <c r="G37" s="37">
        <f t="shared" si="17"/>
        <v>0</v>
      </c>
      <c r="H37" s="37"/>
      <c r="I37" s="37"/>
      <c r="J37" s="37">
        <f t="shared" si="18"/>
        <v>0</v>
      </c>
      <c r="K37" s="37"/>
      <c r="L37" s="37"/>
      <c r="M37" s="37">
        <f t="shared" si="19"/>
        <v>0</v>
      </c>
      <c r="N37" s="37"/>
      <c r="O37" s="37"/>
      <c r="P37" s="37">
        <f t="shared" si="20"/>
        <v>0</v>
      </c>
      <c r="Q37" s="37"/>
      <c r="R37" s="37"/>
      <c r="S37" s="37">
        <f t="shared" si="15"/>
        <v>0</v>
      </c>
      <c r="T37" s="37"/>
      <c r="U37" s="37"/>
      <c r="V37" s="37">
        <f t="shared" si="21"/>
        <v>0</v>
      </c>
      <c r="W37" s="37"/>
      <c r="X37" s="37"/>
      <c r="Y37" s="55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</row>
    <row r="38" spans="1:220" s="26" customFormat="1" ht="25.5" hidden="1" x14ac:dyDescent="0.2">
      <c r="A38" s="36" t="s">
        <v>26</v>
      </c>
      <c r="B38" s="37"/>
      <c r="C38" s="37"/>
      <c r="D38" s="37">
        <f t="shared" si="16"/>
        <v>0</v>
      </c>
      <c r="E38" s="37"/>
      <c r="F38" s="37"/>
      <c r="G38" s="37">
        <f t="shared" si="17"/>
        <v>0</v>
      </c>
      <c r="H38" s="37"/>
      <c r="I38" s="37"/>
      <c r="J38" s="37">
        <f t="shared" si="18"/>
        <v>0</v>
      </c>
      <c r="K38" s="37"/>
      <c r="L38" s="37"/>
      <c r="M38" s="37">
        <f t="shared" si="19"/>
        <v>0</v>
      </c>
      <c r="N38" s="37"/>
      <c r="O38" s="37"/>
      <c r="P38" s="37">
        <f t="shared" si="20"/>
        <v>0</v>
      </c>
      <c r="Q38" s="37"/>
      <c r="R38" s="37"/>
      <c r="S38" s="37">
        <f t="shared" si="15"/>
        <v>0</v>
      </c>
      <c r="T38" s="37"/>
      <c r="U38" s="37"/>
      <c r="V38" s="37">
        <f t="shared" si="21"/>
        <v>0</v>
      </c>
      <c r="W38" s="37"/>
      <c r="X38" s="37"/>
      <c r="Y38" s="55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</row>
    <row r="39" spans="1:220" s="26" customFormat="1" ht="25.5" hidden="1" x14ac:dyDescent="0.2">
      <c r="A39" s="36" t="s">
        <v>25</v>
      </c>
      <c r="B39" s="37"/>
      <c r="C39" s="37"/>
      <c r="D39" s="37">
        <f t="shared" si="16"/>
        <v>0</v>
      </c>
      <c r="E39" s="37"/>
      <c r="F39" s="37"/>
      <c r="G39" s="37">
        <f t="shared" si="17"/>
        <v>0</v>
      </c>
      <c r="H39" s="37"/>
      <c r="I39" s="37"/>
      <c r="J39" s="37">
        <f t="shared" si="18"/>
        <v>0</v>
      </c>
      <c r="K39" s="37"/>
      <c r="L39" s="37"/>
      <c r="M39" s="37">
        <f t="shared" si="19"/>
        <v>0</v>
      </c>
      <c r="N39" s="37"/>
      <c r="O39" s="37"/>
      <c r="P39" s="37">
        <f t="shared" si="20"/>
        <v>0</v>
      </c>
      <c r="Q39" s="37"/>
      <c r="R39" s="37"/>
      <c r="S39" s="37">
        <f t="shared" si="15"/>
        <v>0</v>
      </c>
      <c r="T39" s="37"/>
      <c r="U39" s="37"/>
      <c r="V39" s="37">
        <f t="shared" si="21"/>
        <v>0</v>
      </c>
      <c r="W39" s="37"/>
      <c r="X39" s="37"/>
      <c r="Y39" s="55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</row>
    <row r="40" spans="1:220" s="26" customFormat="1" hidden="1" x14ac:dyDescent="0.2">
      <c r="A40" s="36" t="s">
        <v>28</v>
      </c>
      <c r="B40" s="37"/>
      <c r="C40" s="37"/>
      <c r="D40" s="37">
        <f t="shared" si="16"/>
        <v>0</v>
      </c>
      <c r="E40" s="37"/>
      <c r="F40" s="37"/>
      <c r="G40" s="37">
        <f t="shared" si="17"/>
        <v>0</v>
      </c>
      <c r="H40" s="37"/>
      <c r="I40" s="37"/>
      <c r="J40" s="37">
        <f t="shared" si="18"/>
        <v>0</v>
      </c>
      <c r="K40" s="37"/>
      <c r="L40" s="37"/>
      <c r="M40" s="37">
        <f t="shared" si="19"/>
        <v>0</v>
      </c>
      <c r="N40" s="37"/>
      <c r="O40" s="37"/>
      <c r="P40" s="37">
        <f t="shared" si="20"/>
        <v>0</v>
      </c>
      <c r="Q40" s="37"/>
      <c r="R40" s="37"/>
      <c r="S40" s="37">
        <f t="shared" si="15"/>
        <v>0</v>
      </c>
      <c r="T40" s="37"/>
      <c r="U40" s="37"/>
      <c r="V40" s="37">
        <f t="shared" si="21"/>
        <v>0</v>
      </c>
      <c r="W40" s="37"/>
      <c r="X40" s="37"/>
      <c r="Y40" s="55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</row>
    <row r="41" spans="1:220" s="26" customFormat="1" hidden="1" x14ac:dyDescent="0.2">
      <c r="A41" s="36" t="s">
        <v>29</v>
      </c>
      <c r="B41" s="37"/>
      <c r="C41" s="37"/>
      <c r="D41" s="37">
        <f t="shared" si="16"/>
        <v>0</v>
      </c>
      <c r="E41" s="37"/>
      <c r="F41" s="37"/>
      <c r="G41" s="37">
        <f t="shared" si="17"/>
        <v>0</v>
      </c>
      <c r="H41" s="37"/>
      <c r="I41" s="37"/>
      <c r="J41" s="37">
        <f t="shared" si="18"/>
        <v>0</v>
      </c>
      <c r="K41" s="37"/>
      <c r="L41" s="37"/>
      <c r="M41" s="37">
        <f t="shared" si="19"/>
        <v>0</v>
      </c>
      <c r="N41" s="37"/>
      <c r="O41" s="37"/>
      <c r="P41" s="37">
        <f t="shared" si="20"/>
        <v>0</v>
      </c>
      <c r="Q41" s="37"/>
      <c r="R41" s="37"/>
      <c r="S41" s="37">
        <f t="shared" si="15"/>
        <v>0</v>
      </c>
      <c r="T41" s="37"/>
      <c r="U41" s="37"/>
      <c r="V41" s="37">
        <f t="shared" si="21"/>
        <v>0</v>
      </c>
      <c r="W41" s="37"/>
      <c r="X41" s="37"/>
      <c r="Y41" s="55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</row>
    <row r="42" spans="1:220" s="26" customFormat="1" hidden="1" x14ac:dyDescent="0.2">
      <c r="A42" s="36" t="s">
        <v>24</v>
      </c>
      <c r="B42" s="37"/>
      <c r="C42" s="37"/>
      <c r="D42" s="37">
        <f t="shared" si="16"/>
        <v>0</v>
      </c>
      <c r="E42" s="37"/>
      <c r="F42" s="37"/>
      <c r="G42" s="37">
        <f t="shared" si="17"/>
        <v>0</v>
      </c>
      <c r="H42" s="37"/>
      <c r="I42" s="37"/>
      <c r="J42" s="37">
        <f t="shared" si="18"/>
        <v>0</v>
      </c>
      <c r="K42" s="37"/>
      <c r="L42" s="37"/>
      <c r="M42" s="37">
        <f t="shared" si="19"/>
        <v>0</v>
      </c>
      <c r="N42" s="37"/>
      <c r="O42" s="37"/>
      <c r="P42" s="37">
        <f t="shared" si="20"/>
        <v>0</v>
      </c>
      <c r="Q42" s="37"/>
      <c r="R42" s="37"/>
      <c r="S42" s="37">
        <f t="shared" si="15"/>
        <v>0</v>
      </c>
      <c r="T42" s="37"/>
      <c r="U42" s="37"/>
      <c r="V42" s="37">
        <f t="shared" si="21"/>
        <v>0</v>
      </c>
      <c r="W42" s="37"/>
      <c r="X42" s="37"/>
      <c r="Y42" s="55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</row>
    <row r="43" spans="1:220" s="26" customFormat="1" ht="25.5" hidden="1" x14ac:dyDescent="0.2">
      <c r="A43" s="36" t="s">
        <v>30</v>
      </c>
      <c r="B43" s="37"/>
      <c r="C43" s="37"/>
      <c r="D43" s="37">
        <f t="shared" si="16"/>
        <v>0</v>
      </c>
      <c r="E43" s="37"/>
      <c r="F43" s="37"/>
      <c r="G43" s="37">
        <f t="shared" si="17"/>
        <v>0</v>
      </c>
      <c r="H43" s="37"/>
      <c r="I43" s="37"/>
      <c r="J43" s="37">
        <f t="shared" si="18"/>
        <v>0</v>
      </c>
      <c r="K43" s="37"/>
      <c r="L43" s="37"/>
      <c r="M43" s="37">
        <f t="shared" si="19"/>
        <v>0</v>
      </c>
      <c r="N43" s="37"/>
      <c r="O43" s="37"/>
      <c r="P43" s="37">
        <f t="shared" si="20"/>
        <v>0</v>
      </c>
      <c r="Q43" s="37"/>
      <c r="R43" s="37"/>
      <c r="S43" s="37">
        <f t="shared" si="15"/>
        <v>0</v>
      </c>
      <c r="T43" s="37"/>
      <c r="U43" s="37"/>
      <c r="V43" s="37">
        <f t="shared" si="21"/>
        <v>0</v>
      </c>
      <c r="W43" s="37"/>
      <c r="X43" s="37"/>
      <c r="Y43" s="55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</row>
    <row r="44" spans="1:220" s="26" customFormat="1" ht="25.5" hidden="1" x14ac:dyDescent="0.2">
      <c r="A44" s="36" t="s">
        <v>31</v>
      </c>
      <c r="B44" s="37"/>
      <c r="C44" s="37"/>
      <c r="D44" s="37">
        <f t="shared" si="16"/>
        <v>0</v>
      </c>
      <c r="E44" s="37"/>
      <c r="F44" s="37"/>
      <c r="G44" s="37">
        <f t="shared" si="17"/>
        <v>0</v>
      </c>
      <c r="H44" s="37"/>
      <c r="I44" s="37"/>
      <c r="J44" s="37">
        <f t="shared" si="18"/>
        <v>0</v>
      </c>
      <c r="K44" s="37"/>
      <c r="L44" s="37"/>
      <c r="M44" s="37">
        <f t="shared" si="19"/>
        <v>0</v>
      </c>
      <c r="N44" s="37"/>
      <c r="O44" s="37"/>
      <c r="P44" s="37">
        <f t="shared" si="20"/>
        <v>0</v>
      </c>
      <c r="Q44" s="37"/>
      <c r="R44" s="37"/>
      <c r="S44" s="37">
        <f t="shared" si="15"/>
        <v>0</v>
      </c>
      <c r="T44" s="37"/>
      <c r="U44" s="37"/>
      <c r="V44" s="37">
        <f t="shared" si="21"/>
        <v>0</v>
      </c>
      <c r="W44" s="37"/>
      <c r="X44" s="37"/>
      <c r="Y44" s="55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</row>
    <row r="45" spans="1:220" s="26" customFormat="1" hidden="1" x14ac:dyDescent="0.2">
      <c r="A45" s="23"/>
      <c r="B45" s="26">
        <f>SUM(B30:B44)</f>
        <v>0</v>
      </c>
      <c r="C45" s="26">
        <f t="shared" ref="C45:J45" si="22">SUM(C30:C44)</f>
        <v>0</v>
      </c>
      <c r="D45" s="26">
        <f t="shared" si="22"/>
        <v>0</v>
      </c>
      <c r="E45" s="26">
        <f t="shared" si="22"/>
        <v>0</v>
      </c>
      <c r="F45" s="26">
        <f t="shared" si="22"/>
        <v>0</v>
      </c>
      <c r="G45" s="26">
        <f t="shared" si="22"/>
        <v>0</v>
      </c>
      <c r="H45" s="26">
        <f t="shared" si="22"/>
        <v>0</v>
      </c>
      <c r="I45" s="26">
        <f t="shared" si="22"/>
        <v>0</v>
      </c>
      <c r="J45" s="26">
        <f t="shared" si="22"/>
        <v>0</v>
      </c>
      <c r="Q45" s="26">
        <f t="shared" ref="Q45:V45" si="23">SUM(Q30:Q44)</f>
        <v>0</v>
      </c>
      <c r="R45" s="26">
        <f t="shared" si="23"/>
        <v>0</v>
      </c>
      <c r="S45" s="26">
        <f t="shared" si="23"/>
        <v>0</v>
      </c>
      <c r="T45" s="26">
        <f t="shared" si="23"/>
        <v>0</v>
      </c>
      <c r="U45" s="26">
        <f t="shared" si="23"/>
        <v>0</v>
      </c>
      <c r="V45" s="26">
        <f t="shared" si="23"/>
        <v>0</v>
      </c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</row>
    <row r="46" spans="1:220" s="26" customFormat="1" hidden="1" x14ac:dyDescent="0.2">
      <c r="A46" s="23"/>
      <c r="B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</row>
    <row r="47" spans="1:220" s="26" customFormat="1" hidden="1" x14ac:dyDescent="0.2">
      <c r="A47" s="23"/>
      <c r="B47" s="23"/>
      <c r="C47" s="26" t="s">
        <v>39</v>
      </c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</row>
    <row r="48" spans="1:220" s="26" customFormat="1" hidden="1" x14ac:dyDescent="0.2">
      <c r="A48" s="23"/>
      <c r="B48" s="23"/>
      <c r="C48" s="26" t="s">
        <v>37</v>
      </c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</row>
    <row r="49" spans="1:220" s="26" customFormat="1" hidden="1" x14ac:dyDescent="0.2">
      <c r="A49" s="23"/>
      <c r="B49" s="23"/>
      <c r="C49" s="26" t="s">
        <v>38</v>
      </c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</row>
    <row r="50" spans="1:220" s="26" customFormat="1" x14ac:dyDescent="0.2">
      <c r="A50" s="23"/>
      <c r="B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</row>
    <row r="51" spans="1:220" s="26" customFormat="1" x14ac:dyDescent="0.2">
      <c r="A51" s="23"/>
      <c r="B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</row>
    <row r="52" spans="1:220" s="26" customFormat="1" x14ac:dyDescent="0.2">
      <c r="A52" s="23"/>
      <c r="B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</row>
    <row r="53" spans="1:220" s="26" customFormat="1" x14ac:dyDescent="0.2">
      <c r="A53" s="23"/>
      <c r="B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</row>
    <row r="54" spans="1:220" s="26" customFormat="1" x14ac:dyDescent="0.2">
      <c r="A54" s="23"/>
      <c r="B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</row>
    <row r="55" spans="1:220" s="26" customFormat="1" x14ac:dyDescent="0.2">
      <c r="A55" s="23"/>
      <c r="B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</row>
    <row r="56" spans="1:220" s="26" customFormat="1" x14ac:dyDescent="0.2">
      <c r="A56" s="23"/>
      <c r="B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</row>
    <row r="57" spans="1:220" s="26" customFormat="1" x14ac:dyDescent="0.2">
      <c r="A57" s="23"/>
      <c r="B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</row>
  </sheetData>
  <mergeCells count="8">
    <mergeCell ref="T2:V2"/>
    <mergeCell ref="W2:Y2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pageSetup paperSize="17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Fall 2020</vt:lpstr>
      <vt:lpstr>Fall 2020 Split</vt:lpstr>
      <vt:lpstr>'Fall 2020'!Print_Area</vt:lpstr>
      <vt:lpstr>'Fall 2020 Split'!Print_Area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Taylor</dc:creator>
  <cp:lastModifiedBy>Ryan Allred</cp:lastModifiedBy>
  <cp:lastPrinted>2019-04-26T15:20:20Z</cp:lastPrinted>
  <dcterms:created xsi:type="dcterms:W3CDTF">2014-05-12T22:43:46Z</dcterms:created>
  <dcterms:modified xsi:type="dcterms:W3CDTF">2021-05-17T19:51:41Z</dcterms:modified>
</cp:coreProperties>
</file>