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85" windowWidth="19170" windowHeight="6330" tabRatio="599" activeTab="0"/>
  </bookViews>
  <sheets>
    <sheet name="Resident" sheetId="1" r:id="rId1"/>
    <sheet name="Non-Resident" sheetId="2" r:id="rId2"/>
  </sheets>
  <definedNames>
    <definedName name="_xlnm.Print_Area" localSheetId="1">'Non-Resident'!$A$1:$R$70</definedName>
    <definedName name="_xlnm.Print_Area" localSheetId="0">'Resident'!$A$1:$Q$66</definedName>
    <definedName name="_xlnm.Print_Titles" localSheetId="1">'Non-Resident'!$1:$5</definedName>
    <definedName name="_xlnm.Print_Titles" localSheetId="0">'Resident'!$1:$5</definedName>
  </definedNames>
  <calcPr fullCalcOnLoad="1"/>
</workbook>
</file>

<file path=xl/sharedStrings.xml><?xml version="1.0" encoding="utf-8"?>
<sst xmlns="http://schemas.openxmlformats.org/spreadsheetml/2006/main" count="172" uniqueCount="74">
  <si>
    <t>Undergraduate</t>
  </si>
  <si>
    <t>Business</t>
  </si>
  <si>
    <t>Engineering</t>
  </si>
  <si>
    <t>Graduate</t>
  </si>
  <si>
    <t>MBA Business</t>
  </si>
  <si>
    <t>Other Business</t>
  </si>
  <si>
    <t>Law</t>
  </si>
  <si>
    <t>Colorado Springs</t>
  </si>
  <si>
    <t>Education</t>
  </si>
  <si>
    <t>Denver</t>
  </si>
  <si>
    <t>Liberal Arts</t>
  </si>
  <si>
    <t>Architecture &amp; Planning</t>
  </si>
  <si>
    <t>GSPA</t>
  </si>
  <si>
    <t>Arts &amp; Media</t>
  </si>
  <si>
    <t>Professional</t>
  </si>
  <si>
    <t>Boulder</t>
  </si>
  <si>
    <t xml:space="preserve">Dental Hygiene  </t>
  </si>
  <si>
    <t xml:space="preserve">Nursing </t>
  </si>
  <si>
    <t xml:space="preserve">Masters Public Health </t>
  </si>
  <si>
    <t>Pharmacy</t>
  </si>
  <si>
    <t xml:space="preserve">Medicine  </t>
  </si>
  <si>
    <t xml:space="preserve">Dentistry  </t>
  </si>
  <si>
    <t>All Lower Division</t>
  </si>
  <si>
    <t>Physical Therapy--Doctorate</t>
  </si>
  <si>
    <t>Total</t>
  </si>
  <si>
    <t>FY 2006 Cost of Attendance</t>
  </si>
  <si>
    <t>Tuition</t>
  </si>
  <si>
    <t>Cost of Attendance</t>
  </si>
  <si>
    <t>Level III-Bus/Eng/Geropsychology</t>
  </si>
  <si>
    <t>Level II-GSPA/Education</t>
  </si>
  <si>
    <t>Level I-All Other</t>
  </si>
  <si>
    <t>Level IV-Nursing</t>
  </si>
  <si>
    <t>Lower Division--All Students</t>
  </si>
  <si>
    <t>Upper Division--Nursing</t>
  </si>
  <si>
    <t>Footnotes:</t>
  </si>
  <si>
    <t>Journalism / Music</t>
  </si>
  <si>
    <t>Arts &amp; Sciences / All Other</t>
  </si>
  <si>
    <t>Genetic Counseling</t>
  </si>
  <si>
    <t>Pharmacy Doctorate</t>
  </si>
  <si>
    <t>Child Health Associate</t>
  </si>
  <si>
    <t>Upper Division--LAS / Education</t>
  </si>
  <si>
    <t>Upper Division--Business / Engineering</t>
  </si>
  <si>
    <t>Upper Division--Business / Engineering / Arts &amp; Media / Non-Degree</t>
  </si>
  <si>
    <t>Business / Non-Degree</t>
  </si>
  <si>
    <t>Upper Division--Liberal Arts</t>
  </si>
  <si>
    <t>Nursing Doctorate / DNP</t>
  </si>
  <si>
    <t>Basic Clinical Science</t>
  </si>
  <si>
    <t>FY 2007 Cost of Attendance</t>
  </si>
  <si>
    <t>f</t>
  </si>
  <si>
    <t>Tuition w/o COF</t>
  </si>
  <si>
    <t>g</t>
  </si>
  <si>
    <t>Medicine - Accountable Students</t>
  </si>
  <si>
    <t>Dentistry - Accountable Students</t>
  </si>
  <si>
    <t>University of Colorado FY 2007 Annual Tuition and Fee Rates</t>
  </si>
  <si>
    <t>Resident Full-Time (30 Credit Hours)</t>
  </si>
  <si>
    <t>b:  Mandatory fees are charged to students on a semester basis and are directly related to a specific activity/program.  Fees presented do not include instructional course fees.</t>
  </si>
  <si>
    <t>d:  Other is a CCHE approved annual allowance for books and supplies, medical, transportation and personal expenses.</t>
  </si>
  <si>
    <t>e:   FY 2007 - Equalizing rate among the PhD programs.</t>
  </si>
  <si>
    <r>
      <t>Pharmacy</t>
    </r>
    <r>
      <rPr>
        <vertAlign val="superscript"/>
        <sz val="10"/>
        <rFont val="Arial"/>
        <family val="2"/>
      </rPr>
      <t>e</t>
    </r>
  </si>
  <si>
    <t>$ Change</t>
  </si>
  <si>
    <t>% Change</t>
  </si>
  <si>
    <r>
      <t>Health Sciences Center</t>
    </r>
    <r>
      <rPr>
        <b/>
        <i/>
        <sz val="10"/>
        <rFont val="Arial"/>
        <family val="2"/>
      </rPr>
      <t xml:space="preserve"> </t>
    </r>
  </si>
  <si>
    <t>Campus</t>
  </si>
  <si>
    <t>Non-Resident Full-Time (30 Credit Hours)</t>
  </si>
  <si>
    <t>e</t>
  </si>
  <si>
    <t>f:   Equalizing rate among the PhD programs.</t>
  </si>
  <si>
    <t>c:  Room and Board for UCB and UCCS undergraduates is the actual rate for a double on campus.  For all other tuition rates, it is a CCHE approved annual allowance.</t>
  </si>
  <si>
    <t>e:  The FY 2007 tuition rates are for incoming undergraduate nonresident students.  All other nonresident undergraduates remain at the FY2006 tuition rate.</t>
  </si>
  <si>
    <t>g:  Pursuant to the passage of HB 06-1285, the School of Medicine and School of Dentistry request a support fee for accountable students in the Medical Doctor and Doctor of Dental Surgery programs.</t>
  </si>
  <si>
    <r>
      <t xml:space="preserve">Fees </t>
    </r>
    <r>
      <rPr>
        <b/>
        <vertAlign val="superscript"/>
        <sz val="10"/>
        <color indexed="9"/>
        <rFont val="Arial"/>
        <family val="2"/>
      </rPr>
      <t>b</t>
    </r>
    <r>
      <rPr>
        <b/>
        <sz val="10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</si>
  <si>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0"/>
        <color indexed="9"/>
        <rFont val="Arial"/>
        <family val="2"/>
      </rPr>
      <t>c</t>
    </r>
    <r>
      <rPr>
        <b/>
        <sz val="10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</si>
  <si>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0"/>
        <color indexed="9"/>
        <rFont val="Arial"/>
        <family val="2"/>
      </rPr>
      <t>d</t>
    </r>
  </si>
  <si>
    <r>
      <t>Tuition</t>
    </r>
    <r>
      <rPr>
        <b/>
        <vertAlign val="superscript"/>
        <sz val="10"/>
        <color indexed="9"/>
        <rFont val="Arial"/>
        <family val="2"/>
      </rPr>
      <t>a</t>
    </r>
    <r>
      <rPr>
        <b/>
        <sz val="10"/>
        <color indexed="9"/>
        <rFont val="Arial"/>
        <family val="2"/>
      </rPr>
      <t xml:space="preserve"> </t>
    </r>
  </si>
  <si>
    <r>
      <t xml:space="preserve">a:  Undergraduate tuition rates </t>
    </r>
    <r>
      <rPr>
        <u val="single"/>
        <sz val="8"/>
        <rFont val="Arial"/>
        <family val="2"/>
      </rPr>
      <t>include</t>
    </r>
    <r>
      <rPr>
        <sz val="8"/>
        <rFont val="Arial"/>
        <family val="2"/>
      </rPr>
      <t xml:space="preserve"> the amount offset by the College Opportunity Fund for eligible students ($2,400 in FY 2006 and $2,580 in FY 2007).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</si>
</sst>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1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C000"/>
      <name val="Arial"/>
      <family val="2"/>
    </font>
    <font>
      <b/>
      <sz val="12"/>
      <color rgb="FFFF0000"/>
      <name val="Arial"/>
      <family val="2"/>
    </font>
    <font>
      <sz val="10"/>
      <color rgb="FFCFB87C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>
        <color indexed="63"/>
      </top>
      <bottom style="medium"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 style="medium"/>
      <right/>
      <top style="medium"/>
      <bottom/>
    </border>
    <border>
      <left>
        <color indexed="63"/>
      </left>
      <right/>
      <top style="medium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6" fontId="3" fillId="0" borderId="0" xfId="0" applyNumberFormat="1" applyFont="1" applyFill="1" applyBorder="1" applyAlignment="1">
      <alignment/>
    </xf>
    <xf numFmtId="6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6" fontId="0" fillId="0" borderId="10" xfId="0" applyNumberFormat="1" applyFont="1" applyFill="1" applyBorder="1" applyAlignment="1">
      <alignment/>
    </xf>
    <xf numFmtId="6" fontId="0" fillId="0" borderId="1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8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6" fontId="7" fillId="0" borderId="0" xfId="0" applyNumberFormat="1" applyFont="1" applyFill="1" applyBorder="1" applyAlignment="1">
      <alignment horizontal="center"/>
    </xf>
    <xf numFmtId="6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6" fontId="0" fillId="0" borderId="12" xfId="0" applyNumberFormat="1" applyFont="1" applyFill="1" applyBorder="1" applyAlignment="1">
      <alignment/>
    </xf>
    <xf numFmtId="6" fontId="0" fillId="0" borderId="12" xfId="0" applyNumberFormat="1" applyFont="1" applyBorder="1" applyAlignment="1">
      <alignment/>
    </xf>
    <xf numFmtId="6" fontId="0" fillId="0" borderId="13" xfId="0" applyNumberFormat="1" applyFont="1" applyBorder="1" applyAlignment="1">
      <alignment/>
    </xf>
    <xf numFmtId="6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6" fontId="0" fillId="0" borderId="0" xfId="0" applyNumberFormat="1" applyFont="1" applyBorder="1" applyAlignment="1">
      <alignment horizontal="right" vertical="center"/>
    </xf>
    <xf numFmtId="6" fontId="0" fillId="0" borderId="15" xfId="0" applyNumberFormat="1" applyFon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0" fontId="0" fillId="0" borderId="15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6" fontId="0" fillId="0" borderId="18" xfId="0" applyNumberFormat="1" applyFont="1" applyBorder="1" applyAlignment="1">
      <alignment/>
    </xf>
    <xf numFmtId="6" fontId="0" fillId="0" borderId="18" xfId="0" applyNumberFormat="1" applyFont="1" applyFill="1" applyBorder="1" applyAlignment="1">
      <alignment/>
    </xf>
    <xf numFmtId="6" fontId="0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6" fontId="0" fillId="0" borderId="15" xfId="0" applyNumberFormat="1" applyFont="1" applyBorder="1" applyAlignment="1">
      <alignment horizontal="right"/>
    </xf>
    <xf numFmtId="6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6" fontId="0" fillId="0" borderId="17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4" fontId="48" fillId="33" borderId="15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64" fontId="0" fillId="33" borderId="22" xfId="0" applyNumberFormat="1" applyFont="1" applyFill="1" applyBorder="1" applyAlignment="1">
      <alignment/>
    </xf>
    <xf numFmtId="0" fontId="48" fillId="33" borderId="16" xfId="0" applyFont="1" applyFill="1" applyBorder="1" applyAlignment="1">
      <alignment/>
    </xf>
    <xf numFmtId="164" fontId="48" fillId="33" borderId="16" xfId="0" applyNumberFormat="1" applyFont="1" applyFill="1" applyBorder="1" applyAlignment="1">
      <alignment/>
    </xf>
    <xf numFmtId="6" fontId="0" fillId="33" borderId="21" xfId="0" applyNumberFormat="1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6" fontId="7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4" fontId="0" fillId="33" borderId="15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164" fontId="0" fillId="33" borderId="23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33" borderId="21" xfId="0" applyFont="1" applyFill="1" applyBorder="1" applyAlignment="1">
      <alignment/>
    </xf>
    <xf numFmtId="164" fontId="50" fillId="33" borderId="22" xfId="0" applyNumberFormat="1" applyFont="1" applyFill="1" applyBorder="1" applyAlignment="1">
      <alignment/>
    </xf>
    <xf numFmtId="6" fontId="50" fillId="33" borderId="21" xfId="0" applyNumberFormat="1" applyFont="1" applyFill="1" applyBorder="1" applyAlignment="1">
      <alignment/>
    </xf>
    <xf numFmtId="164" fontId="50" fillId="33" borderId="21" xfId="0" applyNumberFormat="1" applyFont="1" applyFill="1" applyBorder="1" applyAlignment="1">
      <alignment/>
    </xf>
    <xf numFmtId="0" fontId="51" fillId="34" borderId="14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1" fillId="34" borderId="17" xfId="0" applyFont="1" applyFill="1" applyBorder="1" applyAlignment="1">
      <alignment horizontal="centerContinuous"/>
    </xf>
    <xf numFmtId="0" fontId="51" fillId="34" borderId="18" xfId="0" applyFont="1" applyFill="1" applyBorder="1" applyAlignment="1">
      <alignment horizontal="centerContinuous"/>
    </xf>
    <xf numFmtId="164" fontId="51" fillId="34" borderId="19" xfId="0" applyNumberFormat="1" applyFont="1" applyFill="1" applyBorder="1" applyAlignment="1">
      <alignment horizontal="center"/>
    </xf>
    <xf numFmtId="0" fontId="51" fillId="34" borderId="24" xfId="0" applyFont="1" applyFill="1" applyBorder="1" applyAlignment="1">
      <alignment horizontal="right"/>
    </xf>
    <xf numFmtId="164" fontId="51" fillId="34" borderId="24" xfId="0" applyNumberFormat="1" applyFont="1" applyFill="1" applyBorder="1" applyAlignment="1">
      <alignment horizontal="right"/>
    </xf>
    <xf numFmtId="0" fontId="51" fillId="34" borderId="24" xfId="0" applyFont="1" applyFill="1" applyBorder="1" applyAlignment="1">
      <alignment horizontal="center"/>
    </xf>
    <xf numFmtId="164" fontId="51" fillId="34" borderId="24" xfId="0" applyNumberFormat="1" applyFont="1" applyFill="1" applyBorder="1" applyAlignment="1">
      <alignment horizontal="center"/>
    </xf>
    <xf numFmtId="0" fontId="51" fillId="34" borderId="25" xfId="0" applyFont="1" applyFill="1" applyBorder="1" applyAlignment="1">
      <alignment horizontal="center"/>
    </xf>
    <xf numFmtId="0" fontId="51" fillId="34" borderId="25" xfId="0" applyFont="1" applyFill="1" applyBorder="1" applyAlignment="1">
      <alignment horizontal="right"/>
    </xf>
    <xf numFmtId="164" fontId="51" fillId="34" borderId="25" xfId="0" applyNumberFormat="1" applyFont="1" applyFill="1" applyBorder="1" applyAlignment="1">
      <alignment horizontal="right"/>
    </xf>
    <xf numFmtId="164" fontId="51" fillId="34" borderId="25" xfId="0" applyNumberFormat="1" applyFont="1" applyFill="1" applyBorder="1" applyAlignment="1">
      <alignment horizontal="center"/>
    </xf>
    <xf numFmtId="0" fontId="51" fillId="34" borderId="26" xfId="0" applyFont="1" applyFill="1" applyBorder="1" applyAlignment="1">
      <alignment horizontal="centerContinuous"/>
    </xf>
    <xf numFmtId="0" fontId="51" fillId="34" borderId="27" xfId="0" applyFont="1" applyFill="1" applyBorder="1" applyAlignment="1">
      <alignment horizontal="centerContinuous"/>
    </xf>
    <xf numFmtId="0" fontId="51" fillId="34" borderId="28" xfId="0" applyFont="1" applyFill="1" applyBorder="1" applyAlignment="1">
      <alignment horizontal="centerContinuous"/>
    </xf>
    <xf numFmtId="0" fontId="51" fillId="34" borderId="10" xfId="0" applyFont="1" applyFill="1" applyBorder="1" applyAlignment="1">
      <alignment/>
    </xf>
    <xf numFmtId="0" fontId="51" fillId="34" borderId="26" xfId="0" applyFont="1" applyFill="1" applyBorder="1" applyAlignment="1" quotePrefix="1">
      <alignment horizontal="centerContinuous"/>
    </xf>
    <xf numFmtId="0" fontId="51" fillId="34" borderId="29" xfId="0" applyFont="1" applyFill="1" applyBorder="1" applyAlignment="1">
      <alignment/>
    </xf>
    <xf numFmtId="0" fontId="51" fillId="34" borderId="26" xfId="0" applyFont="1" applyFill="1" applyBorder="1" applyAlignment="1">
      <alignment horizontal="center"/>
    </xf>
    <xf numFmtId="0" fontId="51" fillId="34" borderId="30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tabSelected="1" zoomScalePageLayoutView="0" workbookViewId="0" topLeftCell="A1">
      <selection activeCell="Q1" sqref="Q1"/>
    </sheetView>
  </sheetViews>
  <sheetFormatPr defaultColWidth="8.8515625" defaultRowHeight="12.75"/>
  <cols>
    <col min="1" max="1" width="2.00390625" style="20" customWidth="1"/>
    <col min="2" max="2" width="2.28125" style="20" customWidth="1"/>
    <col min="3" max="3" width="33.7109375" style="20" customWidth="1"/>
    <col min="4" max="7" width="9.140625" style="20" customWidth="1"/>
    <col min="8" max="8" width="9.140625" style="21" customWidth="1"/>
    <col min="9" max="12" width="9.140625" style="20" customWidth="1"/>
    <col min="13" max="13" width="9.140625" style="21" customWidth="1"/>
    <col min="14" max="14" width="9.7109375" style="20" customWidth="1"/>
    <col min="15" max="15" width="9.7109375" style="21" customWidth="1"/>
    <col min="16" max="16" width="9.7109375" style="20" customWidth="1"/>
    <col min="17" max="17" width="9.7109375" style="21" customWidth="1"/>
    <col min="18" max="16384" width="8.8515625" style="20" customWidth="1"/>
  </cols>
  <sheetData>
    <row r="1" spans="1:17" ht="15.7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3"/>
      <c r="Q1" s="13"/>
    </row>
    <row r="2" spans="1:17" s="27" customFormat="1" ht="15.75">
      <c r="A2" s="65" t="s">
        <v>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26"/>
      <c r="Q2" s="26"/>
    </row>
    <row r="3" spans="1:17" ht="18.7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13"/>
      <c r="Q3" s="13"/>
    </row>
    <row r="4" spans="1:17" s="1" customFormat="1" ht="19.5" customHeight="1">
      <c r="A4" s="107"/>
      <c r="B4" s="105"/>
      <c r="C4" s="105"/>
      <c r="D4" s="106" t="s">
        <v>25</v>
      </c>
      <c r="E4" s="102"/>
      <c r="F4" s="102"/>
      <c r="G4" s="102"/>
      <c r="H4" s="102"/>
      <c r="I4" s="106" t="s">
        <v>47</v>
      </c>
      <c r="J4" s="102"/>
      <c r="K4" s="102"/>
      <c r="L4" s="102"/>
      <c r="M4" s="102"/>
      <c r="N4" s="108" t="s">
        <v>27</v>
      </c>
      <c r="O4" s="108"/>
      <c r="P4" s="109" t="s">
        <v>49</v>
      </c>
      <c r="Q4" s="110"/>
    </row>
    <row r="5" spans="1:17" s="1" customFormat="1" ht="19.5" customHeight="1" thickBot="1">
      <c r="A5" s="91" t="s">
        <v>62</v>
      </c>
      <c r="B5" s="92"/>
      <c r="C5" s="92"/>
      <c r="D5" s="94" t="s">
        <v>72</v>
      </c>
      <c r="E5" s="94" t="s">
        <v>69</v>
      </c>
      <c r="F5" s="94" t="s">
        <v>70</v>
      </c>
      <c r="G5" s="94" t="s">
        <v>71</v>
      </c>
      <c r="H5" s="95" t="s">
        <v>24</v>
      </c>
      <c r="I5" s="94" t="s">
        <v>72</v>
      </c>
      <c r="J5" s="94" t="s">
        <v>69</v>
      </c>
      <c r="K5" s="94" t="s">
        <v>70</v>
      </c>
      <c r="L5" s="94" t="s">
        <v>71</v>
      </c>
      <c r="M5" s="95" t="s">
        <v>24</v>
      </c>
      <c r="N5" s="96" t="s">
        <v>59</v>
      </c>
      <c r="O5" s="97" t="s">
        <v>60</v>
      </c>
      <c r="P5" s="98" t="s">
        <v>59</v>
      </c>
      <c r="Q5" s="93" t="s">
        <v>60</v>
      </c>
    </row>
    <row r="6" spans="1:17" ht="15" customHeight="1">
      <c r="A6" s="66" t="s">
        <v>15</v>
      </c>
      <c r="B6" s="67"/>
      <c r="C6" s="67"/>
      <c r="D6" s="72"/>
      <c r="E6" s="72"/>
      <c r="F6" s="72"/>
      <c r="G6" s="72"/>
      <c r="H6" s="73"/>
      <c r="I6" s="72"/>
      <c r="J6" s="72"/>
      <c r="K6" s="72"/>
      <c r="L6" s="72"/>
      <c r="M6" s="73"/>
      <c r="N6" s="72"/>
      <c r="O6" s="73"/>
      <c r="P6" s="67"/>
      <c r="Q6" s="68"/>
    </row>
    <row r="7" spans="1:17" ht="15" customHeight="1">
      <c r="A7" s="30"/>
      <c r="B7" s="31" t="s">
        <v>0</v>
      </c>
      <c r="C7" s="32"/>
      <c r="D7" s="31"/>
      <c r="E7" s="31"/>
      <c r="F7" s="31"/>
      <c r="G7" s="31"/>
      <c r="H7" s="33"/>
      <c r="I7" s="31"/>
      <c r="J7" s="31"/>
      <c r="K7" s="31"/>
      <c r="L7" s="31"/>
      <c r="M7" s="33"/>
      <c r="N7" s="31"/>
      <c r="O7" s="33"/>
      <c r="P7" s="31"/>
      <c r="Q7" s="33"/>
    </row>
    <row r="8" spans="1:17" ht="15" customHeight="1">
      <c r="A8" s="34"/>
      <c r="B8" s="19"/>
      <c r="C8" s="35" t="s">
        <v>36</v>
      </c>
      <c r="D8" s="3">
        <v>6846</v>
      </c>
      <c r="E8" s="3">
        <v>925.52</v>
      </c>
      <c r="F8" s="3">
        <v>7980</v>
      </c>
      <c r="G8" s="17">
        <v>4834</v>
      </c>
      <c r="H8" s="37">
        <f>SUM(D8:G8)</f>
        <v>20585.52</v>
      </c>
      <c r="I8" s="3">
        <v>7134</v>
      </c>
      <c r="J8" s="3">
        <v>1089.16</v>
      </c>
      <c r="K8" s="3">
        <v>8300</v>
      </c>
      <c r="L8" s="17">
        <v>5280</v>
      </c>
      <c r="M8" s="37">
        <f>SUM(I8:L8)</f>
        <v>21803.16</v>
      </c>
      <c r="N8" s="17">
        <f>(M8-H8)</f>
        <v>1217.6399999999994</v>
      </c>
      <c r="O8" s="38">
        <f>(M8-H8)/H8</f>
        <v>0.0591503153673067</v>
      </c>
      <c r="P8" s="17">
        <f>((I8-2580)-(D8-2400))</f>
        <v>108</v>
      </c>
      <c r="Q8" s="38">
        <f>P8/(D8-2400)</f>
        <v>0.024291497975708502</v>
      </c>
    </row>
    <row r="9" spans="1:17" ht="15" customHeight="1">
      <c r="A9" s="34"/>
      <c r="B9" s="19"/>
      <c r="C9" s="35" t="s">
        <v>35</v>
      </c>
      <c r="D9" s="3">
        <v>7026</v>
      </c>
      <c r="E9" s="3">
        <v>925.52</v>
      </c>
      <c r="F9" s="3">
        <v>7980</v>
      </c>
      <c r="G9" s="17">
        <v>4834</v>
      </c>
      <c r="H9" s="37">
        <f>SUM(D9:G9)</f>
        <v>20765.52</v>
      </c>
      <c r="I9" s="3">
        <v>7314</v>
      </c>
      <c r="J9" s="3">
        <v>1089.16</v>
      </c>
      <c r="K9" s="3">
        <v>8300</v>
      </c>
      <c r="L9" s="17">
        <v>5280</v>
      </c>
      <c r="M9" s="37">
        <f>SUM(I9:L9)</f>
        <v>21983.16</v>
      </c>
      <c r="N9" s="17">
        <f>(M9-H9)</f>
        <v>1217.6399999999994</v>
      </c>
      <c r="O9" s="38">
        <f>(M9-H9)/H9</f>
        <v>0.058637587693445646</v>
      </c>
      <c r="P9" s="17">
        <f>((I9-2580)-(D9-2400))</f>
        <v>108</v>
      </c>
      <c r="Q9" s="38">
        <f>P9/(D9-2400)</f>
        <v>0.023346303501945526</v>
      </c>
    </row>
    <row r="10" spans="1:17" ht="15" customHeight="1">
      <c r="A10" s="34"/>
      <c r="B10" s="19"/>
      <c r="C10" s="35" t="s">
        <v>2</v>
      </c>
      <c r="D10" s="3">
        <v>8250</v>
      </c>
      <c r="E10" s="3">
        <v>925.52</v>
      </c>
      <c r="F10" s="3">
        <v>7980</v>
      </c>
      <c r="G10" s="17">
        <v>4834</v>
      </c>
      <c r="H10" s="37">
        <f>SUM(D10:G10)</f>
        <v>21989.52</v>
      </c>
      <c r="I10" s="3">
        <v>8574</v>
      </c>
      <c r="J10" s="3">
        <v>1089.16</v>
      </c>
      <c r="K10" s="3">
        <v>8300</v>
      </c>
      <c r="L10" s="17">
        <v>5280</v>
      </c>
      <c r="M10" s="37">
        <f>SUM(I10:L10)</f>
        <v>23243.16</v>
      </c>
      <c r="N10" s="17">
        <f>(M10-H10)</f>
        <v>1253.6399999999994</v>
      </c>
      <c r="O10" s="38">
        <f>(M10-H10)/H10</f>
        <v>0.057010794232889093</v>
      </c>
      <c r="P10" s="17">
        <f>((I10-2580)-(D10-2400))</f>
        <v>144</v>
      </c>
      <c r="Q10" s="38">
        <f>P10/(D10-2400)</f>
        <v>0.024615384615384615</v>
      </c>
    </row>
    <row r="11" spans="1:17" ht="15" customHeight="1">
      <c r="A11" s="34"/>
      <c r="B11" s="19"/>
      <c r="C11" s="35" t="s">
        <v>1</v>
      </c>
      <c r="D11" s="3">
        <v>9546</v>
      </c>
      <c r="E11" s="3">
        <v>925.52</v>
      </c>
      <c r="F11" s="3">
        <v>7980</v>
      </c>
      <c r="G11" s="17">
        <v>4834</v>
      </c>
      <c r="H11" s="37">
        <f>SUM(D11:G11)</f>
        <v>23285.52</v>
      </c>
      <c r="I11" s="3">
        <v>9834</v>
      </c>
      <c r="J11" s="3">
        <v>1089.16</v>
      </c>
      <c r="K11" s="3">
        <v>8300</v>
      </c>
      <c r="L11" s="17">
        <v>5280</v>
      </c>
      <c r="M11" s="37">
        <f>SUM(I11:L11)</f>
        <v>24503.16</v>
      </c>
      <c r="N11" s="17">
        <f>(M11-H11)</f>
        <v>1217.6399999999994</v>
      </c>
      <c r="O11" s="38">
        <f>(M11-H11)/H11</f>
        <v>0.05229172464261049</v>
      </c>
      <c r="P11" s="17">
        <f>((I11-2580)-(D11-2400))</f>
        <v>108</v>
      </c>
      <c r="Q11" s="38">
        <f>P11/(D11-2400)</f>
        <v>0.015113350125944584</v>
      </c>
    </row>
    <row r="12" spans="1:17" ht="15" customHeight="1">
      <c r="A12" s="30"/>
      <c r="B12" s="31" t="s">
        <v>3</v>
      </c>
      <c r="C12" s="32"/>
      <c r="D12" s="39"/>
      <c r="E12" s="39"/>
      <c r="F12" s="39"/>
      <c r="G12" s="40"/>
      <c r="H12" s="41"/>
      <c r="I12" s="39"/>
      <c r="J12" s="39"/>
      <c r="K12" s="39"/>
      <c r="L12" s="40"/>
      <c r="M12" s="41"/>
      <c r="N12" s="40"/>
      <c r="O12" s="33"/>
      <c r="P12" s="40"/>
      <c r="Q12" s="33"/>
    </row>
    <row r="13" spans="1:17" ht="15" customHeight="1">
      <c r="A13" s="34"/>
      <c r="B13" s="19"/>
      <c r="C13" s="35" t="s">
        <v>36</v>
      </c>
      <c r="D13" s="3">
        <v>6030</v>
      </c>
      <c r="E13" s="3">
        <v>934.52</v>
      </c>
      <c r="F13" s="3">
        <v>7236</v>
      </c>
      <c r="G13" s="17">
        <v>4834</v>
      </c>
      <c r="H13" s="37">
        <f>SUM(D13:G13)</f>
        <v>19034.52</v>
      </c>
      <c r="I13" s="3">
        <v>6570</v>
      </c>
      <c r="J13" s="3">
        <v>1098.16</v>
      </c>
      <c r="K13" s="3">
        <v>7641</v>
      </c>
      <c r="L13" s="17">
        <v>5280</v>
      </c>
      <c r="M13" s="37">
        <f>SUM(I13:L13)</f>
        <v>20589.16</v>
      </c>
      <c r="N13" s="17">
        <f aca="true" t="shared" si="0" ref="N13:N18">(M13-H13)</f>
        <v>1554.6399999999994</v>
      </c>
      <c r="O13" s="38">
        <f aca="true" t="shared" si="1" ref="O13:O18">(M13-H13)/H13</f>
        <v>0.08167476773777324</v>
      </c>
      <c r="P13" s="17">
        <f aca="true" t="shared" si="2" ref="P13:P18">I13-D13</f>
        <v>540</v>
      </c>
      <c r="Q13" s="38">
        <f aca="true" t="shared" si="3" ref="Q13:Q18">P13/D13</f>
        <v>0.08955223880597014</v>
      </c>
    </row>
    <row r="14" spans="1:17" ht="15" customHeight="1">
      <c r="A14" s="34"/>
      <c r="B14" s="19"/>
      <c r="C14" s="35" t="s">
        <v>35</v>
      </c>
      <c r="D14" s="3">
        <v>6030</v>
      </c>
      <c r="E14" s="3">
        <v>934.52</v>
      </c>
      <c r="F14" s="3">
        <v>7236</v>
      </c>
      <c r="G14" s="17">
        <v>4834</v>
      </c>
      <c r="H14" s="37">
        <f>SUM(D14:G14)</f>
        <v>19034.52</v>
      </c>
      <c r="I14" s="3">
        <v>6570</v>
      </c>
      <c r="J14" s="3">
        <v>1098.16</v>
      </c>
      <c r="K14" s="3">
        <v>7641</v>
      </c>
      <c r="L14" s="17">
        <v>5280</v>
      </c>
      <c r="M14" s="37">
        <f>SUM(I14:L14)</f>
        <v>20589.16</v>
      </c>
      <c r="N14" s="17">
        <f t="shared" si="0"/>
        <v>1554.6399999999994</v>
      </c>
      <c r="O14" s="38">
        <f t="shared" si="1"/>
        <v>0.08167476773777324</v>
      </c>
      <c r="P14" s="17">
        <f t="shared" si="2"/>
        <v>540</v>
      </c>
      <c r="Q14" s="38">
        <f t="shared" si="3"/>
        <v>0.08955223880597014</v>
      </c>
    </row>
    <row r="15" spans="1:17" ht="15" customHeight="1">
      <c r="A15" s="34"/>
      <c r="B15" s="19"/>
      <c r="C15" s="35" t="s">
        <v>2</v>
      </c>
      <c r="D15" s="3">
        <v>7344</v>
      </c>
      <c r="E15" s="3">
        <v>934.52</v>
      </c>
      <c r="F15" s="3">
        <v>7236</v>
      </c>
      <c r="G15" s="17">
        <v>4834</v>
      </c>
      <c r="H15" s="37">
        <f>SUM(D15:G15)</f>
        <v>20348.52</v>
      </c>
      <c r="I15" s="3">
        <v>8010</v>
      </c>
      <c r="J15" s="3">
        <v>1098.16</v>
      </c>
      <c r="K15" s="3">
        <v>7641</v>
      </c>
      <c r="L15" s="17">
        <v>5280</v>
      </c>
      <c r="M15" s="37">
        <f>SUM(I15:L15)</f>
        <v>22029.16</v>
      </c>
      <c r="N15" s="17">
        <f t="shared" si="0"/>
        <v>1680.6399999999994</v>
      </c>
      <c r="O15" s="38">
        <f t="shared" si="1"/>
        <v>0.0825927389313817</v>
      </c>
      <c r="P15" s="17">
        <f t="shared" si="2"/>
        <v>666</v>
      </c>
      <c r="Q15" s="38">
        <f t="shared" si="3"/>
        <v>0.09068627450980392</v>
      </c>
    </row>
    <row r="16" spans="1:17" ht="15" customHeight="1">
      <c r="A16" s="34"/>
      <c r="B16" s="19"/>
      <c r="C16" s="35" t="s">
        <v>5</v>
      </c>
      <c r="D16" s="3">
        <v>8658</v>
      </c>
      <c r="E16" s="3">
        <v>934.52</v>
      </c>
      <c r="F16" s="3">
        <v>7236</v>
      </c>
      <c r="G16" s="17">
        <v>4834</v>
      </c>
      <c r="H16" s="37">
        <f>SUM(D16:G16)</f>
        <v>21662.52</v>
      </c>
      <c r="I16" s="3">
        <v>9432</v>
      </c>
      <c r="J16" s="3">
        <v>1098.16</v>
      </c>
      <c r="K16" s="3">
        <v>7641</v>
      </c>
      <c r="L16" s="17">
        <v>5280</v>
      </c>
      <c r="M16" s="37">
        <f>SUM(I16:L16)</f>
        <v>23451.16</v>
      </c>
      <c r="N16" s="17">
        <f t="shared" si="0"/>
        <v>1788.6399999999994</v>
      </c>
      <c r="O16" s="38">
        <f t="shared" si="1"/>
        <v>0.0825684177094816</v>
      </c>
      <c r="P16" s="17">
        <f t="shared" si="2"/>
        <v>774</v>
      </c>
      <c r="Q16" s="38">
        <f t="shared" si="3"/>
        <v>0.0893970893970894</v>
      </c>
    </row>
    <row r="17" spans="1:17" ht="15" customHeight="1">
      <c r="A17" s="34"/>
      <c r="B17" s="19"/>
      <c r="C17" s="35" t="s">
        <v>4</v>
      </c>
      <c r="D17" s="3">
        <v>8982</v>
      </c>
      <c r="E17" s="3">
        <v>934.52</v>
      </c>
      <c r="F17" s="3">
        <v>7236</v>
      </c>
      <c r="G17" s="17">
        <v>4834</v>
      </c>
      <c r="H17" s="37">
        <f aca="true" t="shared" si="4" ref="H17:H59">SUM(D17:G17)</f>
        <v>21986.52</v>
      </c>
      <c r="I17" s="3">
        <v>9792</v>
      </c>
      <c r="J17" s="3">
        <v>1098.16</v>
      </c>
      <c r="K17" s="3">
        <v>7641</v>
      </c>
      <c r="L17" s="17">
        <v>5280</v>
      </c>
      <c r="M17" s="37">
        <f aca="true" t="shared" si="5" ref="M17:M59">SUM(I17:L17)</f>
        <v>23811.16</v>
      </c>
      <c r="N17" s="17">
        <f t="shared" si="0"/>
        <v>1824.6399999999994</v>
      </c>
      <c r="O17" s="38">
        <f t="shared" si="1"/>
        <v>0.08298903146109522</v>
      </c>
      <c r="P17" s="17">
        <f t="shared" si="2"/>
        <v>810</v>
      </c>
      <c r="Q17" s="38">
        <f t="shared" si="3"/>
        <v>0.09018036072144289</v>
      </c>
    </row>
    <row r="18" spans="1:20" ht="15" customHeight="1">
      <c r="A18" s="34"/>
      <c r="B18" s="19"/>
      <c r="C18" s="35" t="s">
        <v>6</v>
      </c>
      <c r="D18" s="3">
        <v>12240</v>
      </c>
      <c r="E18" s="3">
        <v>934.52</v>
      </c>
      <c r="F18" s="3">
        <v>7236</v>
      </c>
      <c r="G18" s="17">
        <v>4834</v>
      </c>
      <c r="H18" s="37">
        <f t="shared" si="4"/>
        <v>25244.52</v>
      </c>
      <c r="I18" s="3">
        <v>15336</v>
      </c>
      <c r="J18" s="3">
        <v>1098.16</v>
      </c>
      <c r="K18" s="3">
        <v>7641</v>
      </c>
      <c r="L18" s="17">
        <v>5280</v>
      </c>
      <c r="M18" s="37">
        <f t="shared" si="5"/>
        <v>29355.16</v>
      </c>
      <c r="N18" s="17">
        <f t="shared" si="0"/>
        <v>4110.639999999999</v>
      </c>
      <c r="O18" s="38">
        <f t="shared" si="1"/>
        <v>0.16283296335204628</v>
      </c>
      <c r="P18" s="17">
        <f t="shared" si="2"/>
        <v>3096</v>
      </c>
      <c r="Q18" s="38">
        <f t="shared" si="3"/>
        <v>0.2529411764705882</v>
      </c>
      <c r="T18" s="28"/>
    </row>
    <row r="19" spans="1:17" ht="15" customHeight="1">
      <c r="A19" s="69" t="s">
        <v>7</v>
      </c>
      <c r="B19" s="70"/>
      <c r="C19" s="70"/>
      <c r="D19" s="70"/>
      <c r="E19" s="70"/>
      <c r="F19" s="70"/>
      <c r="G19" s="70"/>
      <c r="H19" s="74"/>
      <c r="I19" s="70"/>
      <c r="J19" s="70"/>
      <c r="K19" s="70"/>
      <c r="L19" s="70"/>
      <c r="M19" s="74"/>
      <c r="N19" s="70"/>
      <c r="O19" s="75"/>
      <c r="P19" s="70"/>
      <c r="Q19" s="71"/>
    </row>
    <row r="20" spans="1:17" ht="15" customHeight="1">
      <c r="A20" s="30"/>
      <c r="B20" s="31" t="s">
        <v>0</v>
      </c>
      <c r="C20" s="32"/>
      <c r="D20" s="31"/>
      <c r="E20" s="31"/>
      <c r="F20" s="31"/>
      <c r="G20" s="31"/>
      <c r="H20" s="41"/>
      <c r="I20" s="31"/>
      <c r="J20" s="31"/>
      <c r="K20" s="31"/>
      <c r="L20" s="31"/>
      <c r="M20" s="41"/>
      <c r="N20" s="31"/>
      <c r="O20" s="33"/>
      <c r="P20" s="31"/>
      <c r="Q20" s="33"/>
    </row>
    <row r="21" spans="1:17" ht="15" customHeight="1">
      <c r="A21" s="34"/>
      <c r="B21" s="19"/>
      <c r="C21" s="35" t="s">
        <v>32</v>
      </c>
      <c r="D21" s="17">
        <v>6366</v>
      </c>
      <c r="E21" s="17">
        <v>922</v>
      </c>
      <c r="F21" s="17">
        <v>6418</v>
      </c>
      <c r="G21" s="17">
        <v>4834</v>
      </c>
      <c r="H21" s="37">
        <f t="shared" si="4"/>
        <v>18540</v>
      </c>
      <c r="I21" s="17">
        <v>6646</v>
      </c>
      <c r="J21" s="17">
        <v>967</v>
      </c>
      <c r="K21" s="17">
        <v>6738</v>
      </c>
      <c r="L21" s="17">
        <v>5280</v>
      </c>
      <c r="M21" s="37">
        <f t="shared" si="5"/>
        <v>19631</v>
      </c>
      <c r="N21" s="17">
        <f>(M21-H21)</f>
        <v>1091</v>
      </c>
      <c r="O21" s="38">
        <f>(M21-H21)/H21</f>
        <v>0.05884573894282632</v>
      </c>
      <c r="P21" s="17">
        <f>((I21-2580)-(D21-2400))</f>
        <v>100</v>
      </c>
      <c r="Q21" s="38">
        <f>P21/(D21-2400)</f>
        <v>0.025214321734745335</v>
      </c>
    </row>
    <row r="22" spans="1:17" ht="15" customHeight="1">
      <c r="A22" s="34"/>
      <c r="B22" s="19"/>
      <c r="C22" s="35" t="s">
        <v>40</v>
      </c>
      <c r="D22" s="17">
        <v>6560</v>
      </c>
      <c r="E22" s="17">
        <v>922</v>
      </c>
      <c r="F22" s="17">
        <v>6418</v>
      </c>
      <c r="G22" s="17">
        <v>4834</v>
      </c>
      <c r="H22" s="37">
        <f t="shared" si="4"/>
        <v>18734</v>
      </c>
      <c r="I22" s="17">
        <v>6844</v>
      </c>
      <c r="J22" s="17">
        <v>967</v>
      </c>
      <c r="K22" s="17">
        <v>6738</v>
      </c>
      <c r="L22" s="17">
        <v>5280</v>
      </c>
      <c r="M22" s="37">
        <f t="shared" si="5"/>
        <v>19829</v>
      </c>
      <c r="N22" s="17">
        <f>(M22-H22)</f>
        <v>1095</v>
      </c>
      <c r="O22" s="38">
        <f>(M22-H22)/H22</f>
        <v>0.05844987722856838</v>
      </c>
      <c r="P22" s="17">
        <f>((I22-2580)-(D22-2400))</f>
        <v>104</v>
      </c>
      <c r="Q22" s="38">
        <f>P22/(D22-2400)</f>
        <v>0.025</v>
      </c>
    </row>
    <row r="23" spans="1:17" ht="15" customHeight="1">
      <c r="A23" s="34"/>
      <c r="B23" s="19"/>
      <c r="C23" s="35" t="s">
        <v>41</v>
      </c>
      <c r="D23" s="17">
        <v>6798</v>
      </c>
      <c r="E23" s="17">
        <v>922</v>
      </c>
      <c r="F23" s="17">
        <v>6418</v>
      </c>
      <c r="G23" s="17">
        <v>4834</v>
      </c>
      <c r="H23" s="37">
        <f t="shared" si="4"/>
        <v>18972</v>
      </c>
      <c r="I23" s="17">
        <v>7088</v>
      </c>
      <c r="J23" s="17">
        <v>967</v>
      </c>
      <c r="K23" s="17">
        <v>6738</v>
      </c>
      <c r="L23" s="17">
        <v>5280</v>
      </c>
      <c r="M23" s="37">
        <f t="shared" si="5"/>
        <v>20073</v>
      </c>
      <c r="N23" s="17">
        <f>(M23-H23)</f>
        <v>1101</v>
      </c>
      <c r="O23" s="38">
        <f>(M23-H23)/H23</f>
        <v>0.05803289057558507</v>
      </c>
      <c r="P23" s="17">
        <f>((I23-2580)-(D23-2400))</f>
        <v>110</v>
      </c>
      <c r="Q23" s="38">
        <f>P23/(D23-2400)</f>
        <v>0.02501136880400182</v>
      </c>
    </row>
    <row r="24" spans="1:17" ht="15" customHeight="1">
      <c r="A24" s="34"/>
      <c r="B24" s="19"/>
      <c r="C24" s="35" t="s">
        <v>33</v>
      </c>
      <c r="D24" s="17">
        <v>8498</v>
      </c>
      <c r="E24" s="42">
        <v>922</v>
      </c>
      <c r="F24" s="17">
        <v>6418</v>
      </c>
      <c r="G24" s="17">
        <v>4834</v>
      </c>
      <c r="H24" s="37">
        <f t="shared" si="4"/>
        <v>20672</v>
      </c>
      <c r="I24" s="17">
        <v>8830</v>
      </c>
      <c r="J24" s="42">
        <v>967</v>
      </c>
      <c r="K24" s="17">
        <v>6738</v>
      </c>
      <c r="L24" s="17">
        <v>5280</v>
      </c>
      <c r="M24" s="37">
        <f t="shared" si="5"/>
        <v>21815</v>
      </c>
      <c r="N24" s="17">
        <f>(M24-H24)</f>
        <v>1143</v>
      </c>
      <c r="O24" s="38">
        <f>(M24-H24)/H24</f>
        <v>0.0552921826625387</v>
      </c>
      <c r="P24" s="17">
        <f>((I24-2580)-(D24-2400))</f>
        <v>152</v>
      </c>
      <c r="Q24" s="38">
        <f>P24/(D24-2400)</f>
        <v>0.02492620531321745</v>
      </c>
    </row>
    <row r="25" spans="1:17" ht="15" customHeight="1">
      <c r="A25" s="30"/>
      <c r="B25" s="31" t="s">
        <v>3</v>
      </c>
      <c r="C25" s="32"/>
      <c r="D25" s="40"/>
      <c r="E25" s="17"/>
      <c r="F25" s="40"/>
      <c r="G25" s="40"/>
      <c r="H25" s="41"/>
      <c r="I25" s="40"/>
      <c r="J25" s="17"/>
      <c r="K25" s="40"/>
      <c r="L25" s="40"/>
      <c r="M25" s="41"/>
      <c r="N25" s="40"/>
      <c r="O25" s="33"/>
      <c r="P25" s="40"/>
      <c r="Q25" s="33"/>
    </row>
    <row r="26" spans="1:17" ht="15" customHeight="1">
      <c r="A26" s="34"/>
      <c r="B26" s="19"/>
      <c r="C26" s="35" t="s">
        <v>30</v>
      </c>
      <c r="D26" s="17">
        <v>5440</v>
      </c>
      <c r="E26" s="17">
        <v>922</v>
      </c>
      <c r="F26" s="17">
        <v>7236</v>
      </c>
      <c r="G26" s="17">
        <v>4834</v>
      </c>
      <c r="H26" s="37">
        <f t="shared" si="4"/>
        <v>18432</v>
      </c>
      <c r="I26" s="17">
        <v>5766</v>
      </c>
      <c r="J26" s="17">
        <v>967</v>
      </c>
      <c r="K26" s="17">
        <v>7641</v>
      </c>
      <c r="L26" s="17">
        <v>5280</v>
      </c>
      <c r="M26" s="37">
        <f t="shared" si="5"/>
        <v>19654</v>
      </c>
      <c r="N26" s="17">
        <f>(M26-H26)</f>
        <v>1222</v>
      </c>
      <c r="O26" s="38">
        <f>(M26-H26)/H26</f>
        <v>0.06629774305555555</v>
      </c>
      <c r="P26" s="17">
        <f>I26-D26</f>
        <v>326</v>
      </c>
      <c r="Q26" s="38">
        <f>P26/D26</f>
        <v>0.059926470588235296</v>
      </c>
    </row>
    <row r="27" spans="1:17" ht="15" customHeight="1">
      <c r="A27" s="34"/>
      <c r="B27" s="19"/>
      <c r="C27" s="35" t="s">
        <v>29</v>
      </c>
      <c r="D27" s="17">
        <v>6264</v>
      </c>
      <c r="E27" s="17">
        <v>922</v>
      </c>
      <c r="F27" s="17">
        <v>7236</v>
      </c>
      <c r="G27" s="17">
        <v>4834</v>
      </c>
      <c r="H27" s="37">
        <f t="shared" si="4"/>
        <v>19256</v>
      </c>
      <c r="I27" s="17">
        <v>6640</v>
      </c>
      <c r="J27" s="17">
        <v>967</v>
      </c>
      <c r="K27" s="17">
        <v>7641</v>
      </c>
      <c r="L27" s="17">
        <v>5280</v>
      </c>
      <c r="M27" s="37">
        <f t="shared" si="5"/>
        <v>20528</v>
      </c>
      <c r="N27" s="17">
        <f>(M27-H27)</f>
        <v>1272</v>
      </c>
      <c r="O27" s="38">
        <f>(M27-H27)/H27</f>
        <v>0.06605733277939344</v>
      </c>
      <c r="P27" s="17">
        <f>I27-D27</f>
        <v>376</v>
      </c>
      <c r="Q27" s="38">
        <f>P27/D27</f>
        <v>0.06002554278416347</v>
      </c>
    </row>
    <row r="28" spans="1:17" ht="15" customHeight="1">
      <c r="A28" s="34"/>
      <c r="B28" s="19"/>
      <c r="C28" s="35" t="s">
        <v>28</v>
      </c>
      <c r="D28" s="17">
        <v>6264</v>
      </c>
      <c r="E28" s="17">
        <v>922</v>
      </c>
      <c r="F28" s="17">
        <v>7236</v>
      </c>
      <c r="G28" s="17">
        <v>4834</v>
      </c>
      <c r="H28" s="37">
        <f t="shared" si="4"/>
        <v>19256</v>
      </c>
      <c r="I28" s="17">
        <v>6640</v>
      </c>
      <c r="J28" s="17">
        <v>967</v>
      </c>
      <c r="K28" s="17">
        <v>7641</v>
      </c>
      <c r="L28" s="17">
        <v>5280</v>
      </c>
      <c r="M28" s="37">
        <f t="shared" si="5"/>
        <v>20528</v>
      </c>
      <c r="N28" s="17">
        <f>(M28-H28)</f>
        <v>1272</v>
      </c>
      <c r="O28" s="38">
        <f>(M28-H28)/H28</f>
        <v>0.06605733277939344</v>
      </c>
      <c r="P28" s="17">
        <f>I28-D28</f>
        <v>376</v>
      </c>
      <c r="Q28" s="38">
        <f>P28/D28</f>
        <v>0.06002554278416347</v>
      </c>
    </row>
    <row r="29" spans="1:17" ht="15" customHeight="1">
      <c r="A29" s="34"/>
      <c r="B29" s="19"/>
      <c r="C29" s="35" t="s">
        <v>31</v>
      </c>
      <c r="D29" s="17">
        <v>8568</v>
      </c>
      <c r="E29" s="17">
        <v>922</v>
      </c>
      <c r="F29" s="17">
        <v>7236</v>
      </c>
      <c r="G29" s="17">
        <v>4834</v>
      </c>
      <c r="H29" s="37">
        <f t="shared" si="4"/>
        <v>21560</v>
      </c>
      <c r="I29" s="17">
        <v>9082</v>
      </c>
      <c r="J29" s="17">
        <v>967</v>
      </c>
      <c r="K29" s="17">
        <v>7641</v>
      </c>
      <c r="L29" s="17">
        <v>5280</v>
      </c>
      <c r="M29" s="37">
        <f t="shared" si="5"/>
        <v>22970</v>
      </c>
      <c r="N29" s="17">
        <f>(M29-H29)</f>
        <v>1410</v>
      </c>
      <c r="O29" s="38">
        <f>(M29-H29)/H29</f>
        <v>0.06539888682745826</v>
      </c>
      <c r="P29" s="17">
        <f>I29-D29</f>
        <v>514</v>
      </c>
      <c r="Q29" s="38">
        <f>P29/D29</f>
        <v>0.059990662931839404</v>
      </c>
    </row>
    <row r="30" spans="1:17" ht="15" customHeight="1">
      <c r="A30" s="69" t="s">
        <v>9</v>
      </c>
      <c r="B30" s="70"/>
      <c r="C30" s="70"/>
      <c r="D30" s="70"/>
      <c r="E30" s="70"/>
      <c r="F30" s="70"/>
      <c r="G30" s="70"/>
      <c r="H30" s="74"/>
      <c r="I30" s="70"/>
      <c r="J30" s="70"/>
      <c r="K30" s="70"/>
      <c r="L30" s="70"/>
      <c r="M30" s="74"/>
      <c r="N30" s="70"/>
      <c r="O30" s="75"/>
      <c r="P30" s="70"/>
      <c r="Q30" s="71"/>
    </row>
    <row r="31" spans="1:17" ht="15" customHeight="1">
      <c r="A31" s="30"/>
      <c r="B31" s="31" t="s">
        <v>0</v>
      </c>
      <c r="C31" s="32"/>
      <c r="D31" s="31"/>
      <c r="E31" s="31"/>
      <c r="F31" s="31"/>
      <c r="G31" s="31"/>
      <c r="H31" s="41"/>
      <c r="I31" s="31"/>
      <c r="J31" s="31"/>
      <c r="K31" s="31"/>
      <c r="L31" s="31"/>
      <c r="M31" s="41"/>
      <c r="N31" s="31"/>
      <c r="O31" s="33"/>
      <c r="P31" s="31"/>
      <c r="Q31" s="33"/>
    </row>
    <row r="32" spans="1:17" ht="15" customHeight="1">
      <c r="A32" s="34"/>
      <c r="B32" s="19"/>
      <c r="C32" s="35" t="s">
        <v>22</v>
      </c>
      <c r="D32" s="17">
        <v>6624</v>
      </c>
      <c r="E32" s="17">
        <v>682</v>
      </c>
      <c r="F32" s="17">
        <v>7236</v>
      </c>
      <c r="G32" s="17">
        <v>4834</v>
      </c>
      <c r="H32" s="37">
        <f t="shared" si="4"/>
        <v>19376</v>
      </c>
      <c r="I32" s="17">
        <v>6910</v>
      </c>
      <c r="J32" s="17">
        <v>734</v>
      </c>
      <c r="K32" s="17">
        <v>7641</v>
      </c>
      <c r="L32" s="17">
        <v>5280</v>
      </c>
      <c r="M32" s="37">
        <f t="shared" si="5"/>
        <v>20565</v>
      </c>
      <c r="N32" s="17">
        <f>(M32-H32)</f>
        <v>1189</v>
      </c>
      <c r="O32" s="38">
        <f>(M32-H32)/H32</f>
        <v>0.06136457473162676</v>
      </c>
      <c r="P32" s="17">
        <f>((I32-2580)-(D32-2400))</f>
        <v>106</v>
      </c>
      <c r="Q32" s="38">
        <f>P32/(D32-2400)</f>
        <v>0.025094696969696968</v>
      </c>
    </row>
    <row r="33" spans="1:17" s="29" customFormat="1" ht="24.75" customHeight="1">
      <c r="A33" s="43"/>
      <c r="B33" s="44"/>
      <c r="C33" s="45" t="s">
        <v>42</v>
      </c>
      <c r="D33" s="46">
        <v>7088</v>
      </c>
      <c r="E33" s="46">
        <v>682</v>
      </c>
      <c r="F33" s="46">
        <v>7236</v>
      </c>
      <c r="G33" s="46">
        <v>4834</v>
      </c>
      <c r="H33" s="47">
        <f t="shared" si="4"/>
        <v>19840</v>
      </c>
      <c r="I33" s="46">
        <v>7386</v>
      </c>
      <c r="J33" s="46">
        <v>734</v>
      </c>
      <c r="K33" s="46">
        <v>7641</v>
      </c>
      <c r="L33" s="46">
        <v>5280</v>
      </c>
      <c r="M33" s="47">
        <f t="shared" si="5"/>
        <v>21041</v>
      </c>
      <c r="N33" s="46">
        <f>(M33-H33)</f>
        <v>1201</v>
      </c>
      <c r="O33" s="48">
        <f>(M33-H33)/H33</f>
        <v>0.060534274193548385</v>
      </c>
      <c r="P33" s="17">
        <f>((I33-2580)-(D33-2400))</f>
        <v>118</v>
      </c>
      <c r="Q33" s="38">
        <f>P33/(D33-2400)</f>
        <v>0.025170648464163822</v>
      </c>
    </row>
    <row r="34" spans="1:17" ht="15" customHeight="1">
      <c r="A34" s="34"/>
      <c r="B34" s="19"/>
      <c r="C34" s="35" t="s">
        <v>44</v>
      </c>
      <c r="D34" s="17">
        <v>6624</v>
      </c>
      <c r="E34" s="17">
        <v>682</v>
      </c>
      <c r="F34" s="17">
        <v>7236</v>
      </c>
      <c r="G34" s="17">
        <v>4834</v>
      </c>
      <c r="H34" s="37">
        <f t="shared" si="4"/>
        <v>19376</v>
      </c>
      <c r="I34" s="17">
        <v>6910</v>
      </c>
      <c r="J34" s="17">
        <v>734</v>
      </c>
      <c r="K34" s="17">
        <v>7641</v>
      </c>
      <c r="L34" s="17">
        <v>5280</v>
      </c>
      <c r="M34" s="37">
        <f t="shared" si="5"/>
        <v>20565</v>
      </c>
      <c r="N34" s="17">
        <f>(M34-H34)</f>
        <v>1189</v>
      </c>
      <c r="O34" s="38">
        <f>(M34-H34)/H34</f>
        <v>0.06136457473162676</v>
      </c>
      <c r="P34" s="17">
        <f>((I34-2580)-(D34-2400))</f>
        <v>106</v>
      </c>
      <c r="Q34" s="38">
        <f>P34/(D34-2400)</f>
        <v>0.025094696969696968</v>
      </c>
    </row>
    <row r="35" spans="1:17" ht="15" customHeight="1">
      <c r="A35" s="30"/>
      <c r="B35" s="31" t="s">
        <v>3</v>
      </c>
      <c r="C35" s="32"/>
      <c r="D35" s="40"/>
      <c r="E35" s="40"/>
      <c r="F35" s="40"/>
      <c r="G35" s="40"/>
      <c r="H35" s="41"/>
      <c r="I35" s="40"/>
      <c r="J35" s="40"/>
      <c r="K35" s="40"/>
      <c r="L35" s="40"/>
      <c r="M35" s="41"/>
      <c r="N35" s="40"/>
      <c r="O35" s="33"/>
      <c r="P35" s="40"/>
      <c r="Q35" s="33"/>
    </row>
    <row r="36" spans="1:17" ht="15" customHeight="1">
      <c r="A36" s="34"/>
      <c r="B36" s="19"/>
      <c r="C36" s="35" t="s">
        <v>10</v>
      </c>
      <c r="D36" s="17">
        <v>6654</v>
      </c>
      <c r="E36" s="17">
        <v>682</v>
      </c>
      <c r="F36" s="17">
        <v>7236</v>
      </c>
      <c r="G36" s="17">
        <v>4834</v>
      </c>
      <c r="H36" s="37">
        <f t="shared" si="4"/>
        <v>19406</v>
      </c>
      <c r="I36" s="17">
        <v>6820</v>
      </c>
      <c r="J36" s="17">
        <v>734</v>
      </c>
      <c r="K36" s="17">
        <v>7641</v>
      </c>
      <c r="L36" s="17">
        <v>5280</v>
      </c>
      <c r="M36" s="37">
        <f t="shared" si="5"/>
        <v>20475</v>
      </c>
      <c r="N36" s="17">
        <f aca="true" t="shared" si="6" ref="N36:N42">(M36-H36)</f>
        <v>1069</v>
      </c>
      <c r="O36" s="38">
        <f aca="true" t="shared" si="7" ref="O36:O42">(M36-H36)/H36</f>
        <v>0.055086055859012675</v>
      </c>
      <c r="P36" s="17">
        <f aca="true" t="shared" si="8" ref="P36:P42">I36-D36</f>
        <v>166</v>
      </c>
      <c r="Q36" s="38">
        <f aca="true" t="shared" si="9" ref="Q36:Q42">P36/D36</f>
        <v>0.024947400060114217</v>
      </c>
    </row>
    <row r="37" spans="1:17" ht="15" customHeight="1">
      <c r="A37" s="34"/>
      <c r="B37" s="19"/>
      <c r="C37" s="49" t="s">
        <v>11</v>
      </c>
      <c r="D37" s="17">
        <v>8022</v>
      </c>
      <c r="E37" s="17">
        <v>682</v>
      </c>
      <c r="F37" s="17">
        <v>7236</v>
      </c>
      <c r="G37" s="17">
        <v>4834</v>
      </c>
      <c r="H37" s="37">
        <f t="shared" si="4"/>
        <v>20774</v>
      </c>
      <c r="I37" s="17">
        <v>8222</v>
      </c>
      <c r="J37" s="17">
        <v>734</v>
      </c>
      <c r="K37" s="17">
        <v>7641</v>
      </c>
      <c r="L37" s="17">
        <v>5280</v>
      </c>
      <c r="M37" s="37">
        <f t="shared" si="5"/>
        <v>21877</v>
      </c>
      <c r="N37" s="17">
        <f t="shared" si="6"/>
        <v>1103</v>
      </c>
      <c r="O37" s="38">
        <f t="shared" si="7"/>
        <v>0.05309521517281217</v>
      </c>
      <c r="P37" s="17">
        <f t="shared" si="8"/>
        <v>200</v>
      </c>
      <c r="Q37" s="38">
        <f t="shared" si="9"/>
        <v>0.024931438544003988</v>
      </c>
    </row>
    <row r="38" spans="1:17" ht="15" customHeight="1">
      <c r="A38" s="34"/>
      <c r="B38" s="19"/>
      <c r="C38" s="49" t="s">
        <v>2</v>
      </c>
      <c r="D38" s="17">
        <v>8098</v>
      </c>
      <c r="E38" s="17">
        <v>682</v>
      </c>
      <c r="F38" s="17">
        <v>7236</v>
      </c>
      <c r="G38" s="17">
        <v>4834</v>
      </c>
      <c r="H38" s="37">
        <f t="shared" si="4"/>
        <v>20850</v>
      </c>
      <c r="I38" s="17">
        <v>8300</v>
      </c>
      <c r="J38" s="17">
        <v>734</v>
      </c>
      <c r="K38" s="17">
        <v>7641</v>
      </c>
      <c r="L38" s="17">
        <v>5280</v>
      </c>
      <c r="M38" s="37">
        <f t="shared" si="5"/>
        <v>21955</v>
      </c>
      <c r="N38" s="17">
        <f t="shared" si="6"/>
        <v>1105</v>
      </c>
      <c r="O38" s="38">
        <f t="shared" si="7"/>
        <v>0.052997601918465226</v>
      </c>
      <c r="P38" s="17">
        <f t="shared" si="8"/>
        <v>202</v>
      </c>
      <c r="Q38" s="38">
        <f t="shared" si="9"/>
        <v>0.024944430723635464</v>
      </c>
    </row>
    <row r="39" spans="1:17" ht="15" customHeight="1">
      <c r="A39" s="34"/>
      <c r="B39" s="19"/>
      <c r="C39" s="35" t="s">
        <v>12</v>
      </c>
      <c r="D39" s="17">
        <v>9252</v>
      </c>
      <c r="E39" s="17">
        <v>682</v>
      </c>
      <c r="F39" s="17">
        <v>7236</v>
      </c>
      <c r="G39" s="17">
        <v>4834</v>
      </c>
      <c r="H39" s="37">
        <f t="shared" si="4"/>
        <v>22004</v>
      </c>
      <c r="I39" s="17">
        <v>9484</v>
      </c>
      <c r="J39" s="17">
        <v>734</v>
      </c>
      <c r="K39" s="17">
        <v>7641</v>
      </c>
      <c r="L39" s="17">
        <v>5280</v>
      </c>
      <c r="M39" s="37">
        <f t="shared" si="5"/>
        <v>23139</v>
      </c>
      <c r="N39" s="17">
        <f t="shared" si="6"/>
        <v>1135</v>
      </c>
      <c r="O39" s="38">
        <f t="shared" si="7"/>
        <v>0.0515815306307944</v>
      </c>
      <c r="P39" s="17">
        <f t="shared" si="8"/>
        <v>232</v>
      </c>
      <c r="Q39" s="38">
        <f t="shared" si="9"/>
        <v>0.025075659316904454</v>
      </c>
    </row>
    <row r="40" spans="1:17" ht="15" customHeight="1">
      <c r="A40" s="34"/>
      <c r="B40" s="19"/>
      <c r="C40" s="35" t="s">
        <v>13</v>
      </c>
      <c r="D40" s="17">
        <v>8098</v>
      </c>
      <c r="E40" s="17">
        <v>682</v>
      </c>
      <c r="F40" s="17">
        <v>7236</v>
      </c>
      <c r="G40" s="17">
        <v>4834</v>
      </c>
      <c r="H40" s="37">
        <f t="shared" si="4"/>
        <v>20850</v>
      </c>
      <c r="I40" s="17">
        <v>8300</v>
      </c>
      <c r="J40" s="17">
        <v>734</v>
      </c>
      <c r="K40" s="17">
        <v>7641</v>
      </c>
      <c r="L40" s="17">
        <v>5280</v>
      </c>
      <c r="M40" s="37">
        <f t="shared" si="5"/>
        <v>21955</v>
      </c>
      <c r="N40" s="17">
        <f t="shared" si="6"/>
        <v>1105</v>
      </c>
      <c r="O40" s="38">
        <f t="shared" si="7"/>
        <v>0.052997601918465226</v>
      </c>
      <c r="P40" s="17">
        <f t="shared" si="8"/>
        <v>202</v>
      </c>
      <c r="Q40" s="38">
        <f t="shared" si="9"/>
        <v>0.024944430723635464</v>
      </c>
    </row>
    <row r="41" spans="1:17" ht="15" customHeight="1">
      <c r="A41" s="34"/>
      <c r="B41" s="19"/>
      <c r="C41" s="35" t="s">
        <v>8</v>
      </c>
      <c r="D41" s="17">
        <v>7160</v>
      </c>
      <c r="E41" s="17">
        <v>682</v>
      </c>
      <c r="F41" s="17">
        <v>7236</v>
      </c>
      <c r="G41" s="17">
        <v>4834</v>
      </c>
      <c r="H41" s="37">
        <f t="shared" si="4"/>
        <v>19912</v>
      </c>
      <c r="I41" s="17">
        <v>7340</v>
      </c>
      <c r="J41" s="17">
        <v>734</v>
      </c>
      <c r="K41" s="17">
        <v>7641</v>
      </c>
      <c r="L41" s="17">
        <v>5280</v>
      </c>
      <c r="M41" s="37">
        <f t="shared" si="5"/>
        <v>20995</v>
      </c>
      <c r="N41" s="17">
        <f t="shared" si="6"/>
        <v>1083</v>
      </c>
      <c r="O41" s="38">
        <f t="shared" si="7"/>
        <v>0.05438931297709924</v>
      </c>
      <c r="P41" s="17">
        <f t="shared" si="8"/>
        <v>180</v>
      </c>
      <c r="Q41" s="38">
        <f t="shared" si="9"/>
        <v>0.025139664804469275</v>
      </c>
    </row>
    <row r="42" spans="1:17" ht="15" customHeight="1">
      <c r="A42" s="34"/>
      <c r="B42" s="19"/>
      <c r="C42" s="35" t="s">
        <v>43</v>
      </c>
      <c r="D42" s="17">
        <v>9302</v>
      </c>
      <c r="E42" s="17">
        <v>682</v>
      </c>
      <c r="F42" s="17">
        <v>7236</v>
      </c>
      <c r="G42" s="17">
        <v>4834</v>
      </c>
      <c r="H42" s="37">
        <f t="shared" si="4"/>
        <v>22054</v>
      </c>
      <c r="I42" s="17">
        <v>9534</v>
      </c>
      <c r="J42" s="17">
        <v>734</v>
      </c>
      <c r="K42" s="17">
        <v>7641</v>
      </c>
      <c r="L42" s="17">
        <v>5280</v>
      </c>
      <c r="M42" s="37">
        <f t="shared" si="5"/>
        <v>23189</v>
      </c>
      <c r="N42" s="17">
        <f t="shared" si="6"/>
        <v>1135</v>
      </c>
      <c r="O42" s="38">
        <f t="shared" si="7"/>
        <v>0.05146458692300716</v>
      </c>
      <c r="P42" s="17">
        <f t="shared" si="8"/>
        <v>232</v>
      </c>
      <c r="Q42" s="38">
        <f t="shared" si="9"/>
        <v>0.02494087293055257</v>
      </c>
    </row>
    <row r="43" spans="1:17" ht="15" customHeight="1">
      <c r="A43" s="69" t="s">
        <v>61</v>
      </c>
      <c r="B43" s="70"/>
      <c r="C43" s="70"/>
      <c r="D43" s="70"/>
      <c r="E43" s="70"/>
      <c r="F43" s="70"/>
      <c r="G43" s="70"/>
      <c r="H43" s="74"/>
      <c r="I43" s="70"/>
      <c r="J43" s="70"/>
      <c r="K43" s="70"/>
      <c r="L43" s="70"/>
      <c r="M43" s="74"/>
      <c r="N43" s="70"/>
      <c r="O43" s="75"/>
      <c r="P43" s="70"/>
      <c r="Q43" s="71"/>
    </row>
    <row r="44" spans="1:17" ht="15" customHeight="1">
      <c r="A44" s="34"/>
      <c r="B44" s="19" t="s">
        <v>0</v>
      </c>
      <c r="C44" s="35"/>
      <c r="D44" s="19"/>
      <c r="E44" s="19"/>
      <c r="F44" s="19"/>
      <c r="G44" s="19"/>
      <c r="H44" s="37"/>
      <c r="I44" s="19"/>
      <c r="J44" s="19"/>
      <c r="K44" s="19"/>
      <c r="L44" s="19"/>
      <c r="M44" s="37"/>
      <c r="N44" s="19"/>
      <c r="O44" s="38"/>
      <c r="P44" s="19"/>
      <c r="Q44" s="38"/>
    </row>
    <row r="45" spans="1:17" ht="15" customHeight="1">
      <c r="A45" s="34"/>
      <c r="B45" s="19"/>
      <c r="C45" s="35" t="s">
        <v>16</v>
      </c>
      <c r="D45" s="3">
        <v>6685</v>
      </c>
      <c r="E45" s="3">
        <v>170</v>
      </c>
      <c r="F45" s="3">
        <v>7236</v>
      </c>
      <c r="G45" s="17">
        <v>4834</v>
      </c>
      <c r="H45" s="37">
        <f t="shared" si="4"/>
        <v>18925</v>
      </c>
      <c r="I45" s="3">
        <v>6060</v>
      </c>
      <c r="J45" s="3">
        <v>170</v>
      </c>
      <c r="K45" s="3">
        <v>7641</v>
      </c>
      <c r="L45" s="17">
        <v>5280</v>
      </c>
      <c r="M45" s="37">
        <f t="shared" si="5"/>
        <v>19151</v>
      </c>
      <c r="N45" s="17">
        <f>(M45-H45)</f>
        <v>226</v>
      </c>
      <c r="O45" s="38">
        <f>(M45-H45)/H45</f>
        <v>0.011941875825627477</v>
      </c>
      <c r="P45" s="17">
        <f>((I45-2580)-(D45-2580))</f>
        <v>-625</v>
      </c>
      <c r="Q45" s="38">
        <f>P45/(D45-2400)</f>
        <v>-0.14585764294049008</v>
      </c>
    </row>
    <row r="46" spans="1:17" ht="15" customHeight="1">
      <c r="A46" s="34"/>
      <c r="B46" s="19"/>
      <c r="C46" s="35" t="s">
        <v>17</v>
      </c>
      <c r="D46" s="3">
        <v>6990</v>
      </c>
      <c r="E46" s="3">
        <v>170</v>
      </c>
      <c r="F46" s="3">
        <v>7236</v>
      </c>
      <c r="G46" s="17">
        <v>4834</v>
      </c>
      <c r="H46" s="37">
        <f t="shared" si="4"/>
        <v>19230</v>
      </c>
      <c r="I46" s="3">
        <v>7170</v>
      </c>
      <c r="J46" s="3">
        <v>170</v>
      </c>
      <c r="K46" s="3">
        <v>7641</v>
      </c>
      <c r="L46" s="17">
        <v>5280</v>
      </c>
      <c r="M46" s="37">
        <f t="shared" si="5"/>
        <v>20261</v>
      </c>
      <c r="N46" s="17">
        <f>(M46-H46)</f>
        <v>1031</v>
      </c>
      <c r="O46" s="38">
        <f>(M46-H46)/H46</f>
        <v>0.05361414456578263</v>
      </c>
      <c r="P46" s="17">
        <f>((I46-2580)-(D46-2580))</f>
        <v>180</v>
      </c>
      <c r="Q46" s="38">
        <f>P46/(D46-2400)</f>
        <v>0.0392156862745098</v>
      </c>
    </row>
    <row r="47" spans="1:17" ht="15" customHeight="1">
      <c r="A47" s="30"/>
      <c r="B47" s="31" t="s">
        <v>3</v>
      </c>
      <c r="C47" s="32"/>
      <c r="D47" s="57"/>
      <c r="E47" s="57"/>
      <c r="F47" s="57"/>
      <c r="G47" s="40"/>
      <c r="H47" s="41"/>
      <c r="I47" s="57"/>
      <c r="J47" s="57"/>
      <c r="K47" s="57"/>
      <c r="L47" s="40"/>
      <c r="M47" s="41"/>
      <c r="N47" s="40"/>
      <c r="O47" s="33"/>
      <c r="P47" s="40"/>
      <c r="Q47" s="33"/>
    </row>
    <row r="48" spans="1:17" ht="15" customHeight="1">
      <c r="A48" s="34"/>
      <c r="B48" s="19"/>
      <c r="C48" s="35" t="s">
        <v>39</v>
      </c>
      <c r="D48" s="3">
        <v>7860</v>
      </c>
      <c r="E48" s="3">
        <v>161</v>
      </c>
      <c r="F48" s="3">
        <v>7236</v>
      </c>
      <c r="G48" s="17">
        <v>4834</v>
      </c>
      <c r="H48" s="37">
        <f t="shared" si="4"/>
        <v>20091</v>
      </c>
      <c r="I48" s="3">
        <v>8070</v>
      </c>
      <c r="J48" s="3">
        <v>161</v>
      </c>
      <c r="K48" s="3">
        <v>7641</v>
      </c>
      <c r="L48" s="17">
        <v>5280</v>
      </c>
      <c r="M48" s="37">
        <f t="shared" si="5"/>
        <v>21152</v>
      </c>
      <c r="N48" s="17">
        <f aca="true" t="shared" si="10" ref="N48:N53">(M48-H48)</f>
        <v>1061</v>
      </c>
      <c r="O48" s="38">
        <f aca="true" t="shared" si="11" ref="O48:O53">(M48-H48)/H48</f>
        <v>0.052809715793141206</v>
      </c>
      <c r="P48" s="17">
        <f aca="true" t="shared" si="12" ref="P48:P53">I48-D48</f>
        <v>210</v>
      </c>
      <c r="Q48" s="38">
        <f aca="true" t="shared" si="13" ref="Q48:Q53">P48/D48</f>
        <v>0.026717557251908396</v>
      </c>
    </row>
    <row r="49" spans="1:17" ht="15" customHeight="1">
      <c r="A49" s="34"/>
      <c r="B49" s="19"/>
      <c r="C49" s="35" t="s">
        <v>46</v>
      </c>
      <c r="D49" s="3">
        <v>3690</v>
      </c>
      <c r="E49" s="3">
        <v>170</v>
      </c>
      <c r="F49" s="3">
        <v>7236</v>
      </c>
      <c r="G49" s="17">
        <v>4834</v>
      </c>
      <c r="H49" s="37">
        <f t="shared" si="4"/>
        <v>15930</v>
      </c>
      <c r="I49" s="3">
        <v>3690</v>
      </c>
      <c r="J49" s="3">
        <v>170</v>
      </c>
      <c r="K49" s="3">
        <v>7641</v>
      </c>
      <c r="L49" s="17">
        <v>5280</v>
      </c>
      <c r="M49" s="37">
        <f t="shared" si="5"/>
        <v>16781</v>
      </c>
      <c r="N49" s="17">
        <f t="shared" si="10"/>
        <v>851</v>
      </c>
      <c r="O49" s="38">
        <f t="shared" si="11"/>
        <v>0.05342121782799749</v>
      </c>
      <c r="P49" s="17">
        <f t="shared" si="12"/>
        <v>0</v>
      </c>
      <c r="Q49" s="38">
        <f t="shared" si="13"/>
        <v>0</v>
      </c>
    </row>
    <row r="50" spans="1:17" ht="15" customHeight="1">
      <c r="A50" s="34"/>
      <c r="B50" s="19"/>
      <c r="C50" s="35" t="s">
        <v>18</v>
      </c>
      <c r="D50" s="3">
        <v>11730</v>
      </c>
      <c r="E50" s="3">
        <v>170</v>
      </c>
      <c r="F50" s="3">
        <v>7236</v>
      </c>
      <c r="G50" s="17">
        <v>4834</v>
      </c>
      <c r="H50" s="37">
        <f t="shared" si="4"/>
        <v>23970</v>
      </c>
      <c r="I50" s="3">
        <v>12780</v>
      </c>
      <c r="J50" s="3">
        <v>170</v>
      </c>
      <c r="K50" s="3">
        <v>7641</v>
      </c>
      <c r="L50" s="17">
        <v>5280</v>
      </c>
      <c r="M50" s="37">
        <f t="shared" si="5"/>
        <v>25871</v>
      </c>
      <c r="N50" s="17">
        <f t="shared" si="10"/>
        <v>1901</v>
      </c>
      <c r="O50" s="38">
        <f t="shared" si="11"/>
        <v>0.07930746766791823</v>
      </c>
      <c r="P50" s="17">
        <f t="shared" si="12"/>
        <v>1050</v>
      </c>
      <c r="Q50" s="38">
        <f t="shared" si="13"/>
        <v>0.08951406649616368</v>
      </c>
    </row>
    <row r="51" spans="1:17" ht="15" customHeight="1">
      <c r="A51" s="34"/>
      <c r="B51" s="19"/>
      <c r="C51" s="35" t="s">
        <v>37</v>
      </c>
      <c r="D51" s="3">
        <v>11730</v>
      </c>
      <c r="E51" s="3">
        <v>170</v>
      </c>
      <c r="F51" s="3">
        <v>7236</v>
      </c>
      <c r="G51" s="17">
        <v>4834</v>
      </c>
      <c r="H51" s="37">
        <f t="shared" si="4"/>
        <v>23970</v>
      </c>
      <c r="I51" s="3">
        <v>12030</v>
      </c>
      <c r="J51" s="3">
        <v>170</v>
      </c>
      <c r="K51" s="3">
        <v>7641</v>
      </c>
      <c r="L51" s="17">
        <v>5280</v>
      </c>
      <c r="M51" s="37">
        <f t="shared" si="5"/>
        <v>25121</v>
      </c>
      <c r="N51" s="17">
        <f t="shared" si="10"/>
        <v>1151</v>
      </c>
      <c r="O51" s="38">
        <f t="shared" si="11"/>
        <v>0.04801835627868169</v>
      </c>
      <c r="P51" s="17">
        <f t="shared" si="12"/>
        <v>300</v>
      </c>
      <c r="Q51" s="38">
        <f t="shared" si="13"/>
        <v>0.02557544757033248</v>
      </c>
    </row>
    <row r="52" spans="1:17" ht="15" customHeight="1">
      <c r="A52" s="34"/>
      <c r="B52" s="19"/>
      <c r="C52" s="35" t="s">
        <v>17</v>
      </c>
      <c r="D52" s="3">
        <v>9960</v>
      </c>
      <c r="E52" s="3">
        <v>170</v>
      </c>
      <c r="F52" s="3">
        <v>7236</v>
      </c>
      <c r="G52" s="17">
        <v>4834</v>
      </c>
      <c r="H52" s="37">
        <f t="shared" si="4"/>
        <v>22200</v>
      </c>
      <c r="I52" s="3">
        <v>10860</v>
      </c>
      <c r="J52" s="3">
        <v>170</v>
      </c>
      <c r="K52" s="3">
        <v>7641</v>
      </c>
      <c r="L52" s="17">
        <v>5280</v>
      </c>
      <c r="M52" s="37">
        <f t="shared" si="5"/>
        <v>23951</v>
      </c>
      <c r="N52" s="17">
        <f t="shared" si="10"/>
        <v>1751</v>
      </c>
      <c r="O52" s="38">
        <f t="shared" si="11"/>
        <v>0.07887387387387387</v>
      </c>
      <c r="P52" s="17">
        <f t="shared" si="12"/>
        <v>900</v>
      </c>
      <c r="Q52" s="38">
        <f t="shared" si="13"/>
        <v>0.09036144578313253</v>
      </c>
    </row>
    <row r="53" spans="1:17" ht="15" customHeight="1">
      <c r="A53" s="34"/>
      <c r="B53" s="19"/>
      <c r="C53" s="35" t="s">
        <v>58</v>
      </c>
      <c r="D53" s="3">
        <v>4734</v>
      </c>
      <c r="E53" s="3">
        <v>170</v>
      </c>
      <c r="F53" s="3">
        <v>7236</v>
      </c>
      <c r="G53" s="17">
        <v>4834</v>
      </c>
      <c r="H53" s="37">
        <f t="shared" si="4"/>
        <v>16974</v>
      </c>
      <c r="I53" s="3">
        <v>3690</v>
      </c>
      <c r="J53" s="3">
        <v>170</v>
      </c>
      <c r="K53" s="3">
        <v>7641</v>
      </c>
      <c r="L53" s="17">
        <v>5280</v>
      </c>
      <c r="M53" s="37">
        <f t="shared" si="5"/>
        <v>16781</v>
      </c>
      <c r="N53" s="17">
        <f t="shared" si="10"/>
        <v>-193</v>
      </c>
      <c r="O53" s="38">
        <f t="shared" si="11"/>
        <v>-0.011370331094615294</v>
      </c>
      <c r="P53" s="17">
        <f t="shared" si="12"/>
        <v>-1044</v>
      </c>
      <c r="Q53" s="38">
        <f t="shared" si="13"/>
        <v>-0.22053231939163498</v>
      </c>
    </row>
    <row r="54" spans="1:17" ht="15" customHeight="1">
      <c r="A54" s="30"/>
      <c r="B54" s="31" t="s">
        <v>14</v>
      </c>
      <c r="C54" s="32"/>
      <c r="D54" s="57"/>
      <c r="E54" s="57"/>
      <c r="F54" s="57"/>
      <c r="G54" s="31"/>
      <c r="H54" s="41"/>
      <c r="I54" s="57"/>
      <c r="J54" s="57"/>
      <c r="K54" s="57"/>
      <c r="L54" s="31"/>
      <c r="M54" s="41"/>
      <c r="N54" s="31"/>
      <c r="O54" s="33"/>
      <c r="P54" s="31"/>
      <c r="Q54" s="33"/>
    </row>
    <row r="55" spans="1:17" ht="15" customHeight="1">
      <c r="A55" s="34"/>
      <c r="B55" s="19"/>
      <c r="C55" s="35" t="s">
        <v>20</v>
      </c>
      <c r="D55" s="3">
        <v>20718</v>
      </c>
      <c r="E55" s="3">
        <v>170</v>
      </c>
      <c r="F55" s="3">
        <v>7236</v>
      </c>
      <c r="G55" s="17">
        <v>4834</v>
      </c>
      <c r="H55" s="37">
        <f t="shared" si="4"/>
        <v>32958</v>
      </c>
      <c r="I55" s="3">
        <v>22583</v>
      </c>
      <c r="J55" s="3">
        <v>170</v>
      </c>
      <c r="K55" s="3">
        <v>7641</v>
      </c>
      <c r="L55" s="17">
        <v>5280</v>
      </c>
      <c r="M55" s="37">
        <f t="shared" si="5"/>
        <v>35674</v>
      </c>
      <c r="N55" s="17">
        <f>(M55-H55)</f>
        <v>2716</v>
      </c>
      <c r="O55" s="38">
        <f>(M55-H55)/H55</f>
        <v>0.08240791310152315</v>
      </c>
      <c r="P55" s="17">
        <f>I55-D55</f>
        <v>1865</v>
      </c>
      <c r="Q55" s="38">
        <f>P55/D55</f>
        <v>0.09001834153875857</v>
      </c>
    </row>
    <row r="56" spans="1:17" ht="15" customHeight="1">
      <c r="A56" s="34"/>
      <c r="B56" s="19"/>
      <c r="C56" s="35" t="s">
        <v>21</v>
      </c>
      <c r="D56" s="3">
        <v>15719</v>
      </c>
      <c r="E56" s="3">
        <v>170</v>
      </c>
      <c r="F56" s="3">
        <v>7236</v>
      </c>
      <c r="G56" s="17">
        <v>4834</v>
      </c>
      <c r="H56" s="37">
        <f t="shared" si="4"/>
        <v>27959</v>
      </c>
      <c r="I56" s="3">
        <f>D56+D56*9%</f>
        <v>17133.71</v>
      </c>
      <c r="J56" s="3">
        <v>170</v>
      </c>
      <c r="K56" s="3">
        <v>7641</v>
      </c>
      <c r="L56" s="17">
        <v>5280</v>
      </c>
      <c r="M56" s="37">
        <f t="shared" si="5"/>
        <v>30224.71</v>
      </c>
      <c r="N56" s="17">
        <f>M56-H56</f>
        <v>2265.709999999999</v>
      </c>
      <c r="O56" s="38">
        <f>(M56-H56)/H56</f>
        <v>0.08103687542472904</v>
      </c>
      <c r="P56" s="17">
        <f>I56-D56</f>
        <v>1414.7099999999991</v>
      </c>
      <c r="Q56" s="38">
        <f>P56/D56</f>
        <v>0.08999999999999994</v>
      </c>
    </row>
    <row r="57" spans="1:17" ht="15" customHeight="1">
      <c r="A57" s="34"/>
      <c r="B57" s="19"/>
      <c r="C57" s="35" t="s">
        <v>23</v>
      </c>
      <c r="D57" s="58">
        <v>10170</v>
      </c>
      <c r="E57" s="58">
        <v>170</v>
      </c>
      <c r="F57" s="58">
        <v>7236</v>
      </c>
      <c r="G57" s="59">
        <v>4834</v>
      </c>
      <c r="H57" s="60">
        <f t="shared" si="4"/>
        <v>22410</v>
      </c>
      <c r="I57" s="58">
        <v>10410</v>
      </c>
      <c r="J57" s="58">
        <v>170</v>
      </c>
      <c r="K57" s="58">
        <v>7641</v>
      </c>
      <c r="L57" s="59">
        <v>5280</v>
      </c>
      <c r="M57" s="61">
        <f t="shared" si="5"/>
        <v>23501</v>
      </c>
      <c r="N57" s="59">
        <f>(M57-H57)</f>
        <v>1091</v>
      </c>
      <c r="O57" s="62">
        <f>(M57-H57)/H57</f>
        <v>0.048683623382418564</v>
      </c>
      <c r="P57" s="59">
        <f>I57-D57</f>
        <v>240</v>
      </c>
      <c r="Q57" s="38">
        <f>P57/D57</f>
        <v>0.02359882005899705</v>
      </c>
    </row>
    <row r="58" spans="1:17" ht="15" customHeight="1">
      <c r="A58" s="34"/>
      <c r="B58" s="19"/>
      <c r="C58" s="35" t="s">
        <v>45</v>
      </c>
      <c r="D58" s="3">
        <v>9960</v>
      </c>
      <c r="E58" s="3">
        <v>170</v>
      </c>
      <c r="F58" s="3">
        <v>7236</v>
      </c>
      <c r="G58" s="17">
        <v>4834</v>
      </c>
      <c r="H58" s="37">
        <f t="shared" si="4"/>
        <v>22200</v>
      </c>
      <c r="I58" s="3">
        <v>10860</v>
      </c>
      <c r="J58" s="3">
        <v>170</v>
      </c>
      <c r="K58" s="3">
        <v>7641</v>
      </c>
      <c r="L58" s="17">
        <v>5280</v>
      </c>
      <c r="M58" s="37">
        <f t="shared" si="5"/>
        <v>23951</v>
      </c>
      <c r="N58" s="17">
        <f>(M58-H58)</f>
        <v>1751</v>
      </c>
      <c r="O58" s="38">
        <f>(M58-H58)/H58</f>
        <v>0.07887387387387387</v>
      </c>
      <c r="P58" s="17">
        <f>I58-D58</f>
        <v>900</v>
      </c>
      <c r="Q58" s="38">
        <f>P58/D58</f>
        <v>0.09036144578313253</v>
      </c>
    </row>
    <row r="59" spans="1:17" ht="15" customHeight="1" thickBot="1">
      <c r="A59" s="50"/>
      <c r="B59" s="51"/>
      <c r="C59" s="52" t="s">
        <v>38</v>
      </c>
      <c r="D59" s="54">
        <v>13308</v>
      </c>
      <c r="E59" s="54">
        <v>170</v>
      </c>
      <c r="F59" s="54">
        <v>7236</v>
      </c>
      <c r="G59" s="53">
        <v>4834</v>
      </c>
      <c r="H59" s="55">
        <f t="shared" si="4"/>
        <v>25548</v>
      </c>
      <c r="I59" s="54">
        <v>14508</v>
      </c>
      <c r="J59" s="54">
        <v>170</v>
      </c>
      <c r="K59" s="54">
        <v>7641</v>
      </c>
      <c r="L59" s="53">
        <v>5280</v>
      </c>
      <c r="M59" s="55">
        <f t="shared" si="5"/>
        <v>27599</v>
      </c>
      <c r="N59" s="53">
        <f>(M59-H59)</f>
        <v>2051</v>
      </c>
      <c r="O59" s="56">
        <f>(M59-H59)/H59</f>
        <v>0.08028025677156725</v>
      </c>
      <c r="P59" s="63">
        <f>I59-D59</f>
        <v>1200</v>
      </c>
      <c r="Q59" s="56">
        <f>P59/D59</f>
        <v>0.09017132551848513</v>
      </c>
    </row>
    <row r="60" spans="4:17" s="19" customFormat="1" ht="12.75">
      <c r="D60" s="3"/>
      <c r="E60" s="3"/>
      <c r="F60" s="17"/>
      <c r="G60" s="17"/>
      <c r="H60" s="17"/>
      <c r="I60" s="3"/>
      <c r="J60" s="3"/>
      <c r="K60" s="3"/>
      <c r="L60" s="17"/>
      <c r="M60" s="17"/>
      <c r="N60" s="17"/>
      <c r="O60" s="18"/>
      <c r="P60" s="17"/>
      <c r="Q60" s="18"/>
    </row>
    <row r="61" spans="1:17" s="1" customFormat="1" ht="13.5" customHeight="1">
      <c r="A61" s="5"/>
      <c r="B61" s="22" t="s">
        <v>34</v>
      </c>
      <c r="C61" s="22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  <c r="O61" s="8"/>
      <c r="P61" s="7"/>
      <c r="Q61" s="8"/>
    </row>
    <row r="62" spans="1:17" s="1" customFormat="1" ht="13.5" customHeight="1">
      <c r="A62" s="5"/>
      <c r="B62" s="22"/>
      <c r="C62" s="64" t="s">
        <v>73</v>
      </c>
      <c r="D62" s="6"/>
      <c r="E62" s="6"/>
      <c r="F62" s="7"/>
      <c r="G62" s="7"/>
      <c r="H62" s="7"/>
      <c r="I62" s="7"/>
      <c r="J62" s="7"/>
      <c r="K62" s="7"/>
      <c r="L62" s="7"/>
      <c r="M62" s="7"/>
      <c r="N62" s="7"/>
      <c r="O62" s="8"/>
      <c r="P62" s="7"/>
      <c r="Q62" s="8"/>
    </row>
    <row r="63" spans="1:17" ht="13.5" customHeight="1">
      <c r="A63" s="19"/>
      <c r="B63" s="23"/>
      <c r="C63" s="24" t="s">
        <v>55</v>
      </c>
      <c r="D63" s="3"/>
      <c r="E63" s="3"/>
      <c r="F63" s="17"/>
      <c r="G63" s="17"/>
      <c r="H63" s="17"/>
      <c r="I63" s="17"/>
      <c r="J63" s="17"/>
      <c r="K63" s="17"/>
      <c r="L63" s="17"/>
      <c r="M63" s="17"/>
      <c r="N63" s="17"/>
      <c r="O63" s="18"/>
      <c r="P63" s="17"/>
      <c r="Q63" s="18"/>
    </row>
    <row r="64" spans="2:3" ht="13.5" customHeight="1">
      <c r="B64" s="25"/>
      <c r="C64" s="25" t="s">
        <v>66</v>
      </c>
    </row>
    <row r="65" spans="2:3" ht="13.5" customHeight="1">
      <c r="B65" s="25"/>
      <c r="C65" s="25" t="s">
        <v>56</v>
      </c>
    </row>
    <row r="66" spans="1:17" ht="13.5" customHeight="1">
      <c r="A66" s="19"/>
      <c r="B66" s="23"/>
      <c r="C66" s="24" t="s">
        <v>57</v>
      </c>
      <c r="D66" s="3"/>
      <c r="E66" s="3"/>
      <c r="F66" s="17"/>
      <c r="G66" s="17"/>
      <c r="H66" s="17"/>
      <c r="I66" s="17"/>
      <c r="J66" s="17"/>
      <c r="K66" s="17"/>
      <c r="L66" s="17"/>
      <c r="M66" s="17"/>
      <c r="N66" s="17"/>
      <c r="O66" s="18"/>
      <c r="P66" s="17"/>
      <c r="Q66" s="18"/>
    </row>
    <row r="69" ht="12.75">
      <c r="N69" s="21"/>
    </row>
    <row r="70" ht="12.75">
      <c r="N70" s="21"/>
    </row>
  </sheetData>
  <sheetProtection/>
  <mergeCells count="2">
    <mergeCell ref="N4:O4"/>
    <mergeCell ref="P4:Q4"/>
  </mergeCells>
  <printOptions horizontalCentered="1"/>
  <pageMargins left="0.5" right="0.5" top="0.5" bottom="0.5" header="0.22" footer="0.01"/>
  <pageSetup fitToHeight="1" fitToWidth="1" horizontalDpi="600" verticalDpi="600" orientation="portrait" scale="28" r:id="rId1"/>
  <rowBreaks count="1" manualBreakCount="1">
    <brk id="4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showGridLines="0" zoomScalePageLayoutView="0" workbookViewId="0" topLeftCell="A1">
      <selection activeCell="R1" sqref="R1"/>
    </sheetView>
  </sheetViews>
  <sheetFormatPr defaultColWidth="8.8515625" defaultRowHeight="12.75"/>
  <cols>
    <col min="1" max="1" width="2.00390625" style="0" customWidth="1"/>
    <col min="2" max="2" width="2.28125" style="0" customWidth="1"/>
    <col min="3" max="3" width="34.7109375" style="0" customWidth="1"/>
    <col min="4" max="7" width="9.140625" style="0" customWidth="1"/>
    <col min="8" max="8" width="9.140625" style="2" customWidth="1"/>
    <col min="9" max="9" width="9.140625" style="0" customWidth="1"/>
    <col min="10" max="10" width="2.140625" style="0" customWidth="1"/>
    <col min="11" max="13" width="9.140625" style="0" customWidth="1"/>
    <col min="14" max="14" width="9.140625" style="2" customWidth="1"/>
    <col min="15" max="15" width="9.7109375" style="0" customWidth="1"/>
    <col min="16" max="16" width="9.7109375" style="2" customWidth="1"/>
    <col min="17" max="17" width="9.7109375" style="0" customWidth="1"/>
    <col min="18" max="18" width="9.7109375" style="2" customWidth="1"/>
    <col min="19" max="23" width="8.8515625" style="10" customWidth="1"/>
  </cols>
  <sheetData>
    <row r="1" spans="1:18" ht="15.75">
      <c r="A1" s="65" t="s">
        <v>53</v>
      </c>
      <c r="B1" s="65"/>
      <c r="C1" s="65"/>
      <c r="D1" s="65"/>
      <c r="E1" s="65"/>
      <c r="F1" s="65"/>
      <c r="G1" s="65"/>
      <c r="H1" s="65"/>
      <c r="I1" s="84"/>
      <c r="J1" s="65"/>
      <c r="K1" s="65"/>
      <c r="L1" s="65"/>
      <c r="M1" s="65"/>
      <c r="N1" s="65"/>
      <c r="O1" s="65"/>
      <c r="P1" s="65"/>
      <c r="Q1" s="13"/>
      <c r="R1" s="13"/>
    </row>
    <row r="2" spans="1:18" ht="15.75">
      <c r="A2" s="65" t="s">
        <v>63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3"/>
      <c r="R2" s="13"/>
    </row>
    <row r="3" spans="1:18" ht="13.5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3"/>
      <c r="R3" s="13"/>
    </row>
    <row r="4" spans="1:23" s="1" customFormat="1" ht="19.5" customHeight="1">
      <c r="A4" s="89"/>
      <c r="B4" s="90"/>
      <c r="C4" s="90"/>
      <c r="D4" s="102" t="s">
        <v>25</v>
      </c>
      <c r="E4" s="102"/>
      <c r="F4" s="102"/>
      <c r="G4" s="102"/>
      <c r="H4" s="102"/>
      <c r="I4" s="102" t="s">
        <v>47</v>
      </c>
      <c r="J4" s="102"/>
      <c r="K4" s="102"/>
      <c r="L4" s="102"/>
      <c r="M4" s="102"/>
      <c r="N4" s="102"/>
      <c r="O4" s="102" t="s">
        <v>27</v>
      </c>
      <c r="P4" s="102"/>
      <c r="Q4" s="103" t="s">
        <v>26</v>
      </c>
      <c r="R4" s="104"/>
      <c r="S4" s="11"/>
      <c r="T4" s="11"/>
      <c r="U4" s="11"/>
      <c r="V4" s="11"/>
      <c r="W4" s="11"/>
    </row>
    <row r="5" spans="1:23" s="1" customFormat="1" ht="19.5" customHeight="1" thickBot="1">
      <c r="A5" s="91" t="s">
        <v>62</v>
      </c>
      <c r="B5" s="92"/>
      <c r="C5" s="92"/>
      <c r="D5" s="99" t="s">
        <v>26</v>
      </c>
      <c r="E5" s="99" t="s">
        <v>69</v>
      </c>
      <c r="F5" s="99" t="s">
        <v>70</v>
      </c>
      <c r="G5" s="99" t="s">
        <v>71</v>
      </c>
      <c r="H5" s="100" t="s">
        <v>24</v>
      </c>
      <c r="I5" s="99" t="s">
        <v>26</v>
      </c>
      <c r="J5" s="99"/>
      <c r="K5" s="99" t="s">
        <v>69</v>
      </c>
      <c r="L5" s="99" t="s">
        <v>70</v>
      </c>
      <c r="M5" s="99" t="s">
        <v>71</v>
      </c>
      <c r="N5" s="100" t="s">
        <v>24</v>
      </c>
      <c r="O5" s="98" t="s">
        <v>59</v>
      </c>
      <c r="P5" s="101" t="s">
        <v>60</v>
      </c>
      <c r="Q5" s="98" t="s">
        <v>59</v>
      </c>
      <c r="R5" s="93" t="s">
        <v>60</v>
      </c>
      <c r="S5" s="11"/>
      <c r="T5" s="11"/>
      <c r="U5" s="11"/>
      <c r="V5" s="11"/>
      <c r="W5" s="11"/>
    </row>
    <row r="6" spans="1:18" ht="15" customHeight="1">
      <c r="A6" s="66" t="s">
        <v>15</v>
      </c>
      <c r="B6" s="80"/>
      <c r="C6" s="80"/>
      <c r="D6" s="82"/>
      <c r="E6" s="82"/>
      <c r="F6" s="82"/>
      <c r="G6" s="82"/>
      <c r="H6" s="83"/>
      <c r="I6" s="82"/>
      <c r="J6" s="82"/>
      <c r="K6" s="82"/>
      <c r="L6" s="82"/>
      <c r="M6" s="82"/>
      <c r="N6" s="83"/>
      <c r="O6" s="82"/>
      <c r="P6" s="83"/>
      <c r="Q6" s="80"/>
      <c r="R6" s="81"/>
    </row>
    <row r="7" spans="1:18" ht="15" customHeight="1">
      <c r="A7" s="30"/>
      <c r="B7" s="31" t="s">
        <v>0</v>
      </c>
      <c r="C7" s="32"/>
      <c r="D7" s="31"/>
      <c r="E7" s="31"/>
      <c r="F7" s="31"/>
      <c r="G7" s="31"/>
      <c r="H7" s="33"/>
      <c r="I7" s="31"/>
      <c r="J7" s="31"/>
      <c r="K7" s="31"/>
      <c r="L7" s="31"/>
      <c r="M7" s="31"/>
      <c r="N7" s="33"/>
      <c r="O7" s="31"/>
      <c r="P7" s="33"/>
      <c r="Q7" s="31"/>
      <c r="R7" s="33"/>
    </row>
    <row r="8" spans="1:18" ht="15" customHeight="1">
      <c r="A8" s="34"/>
      <c r="B8" s="19"/>
      <c r="C8" s="35" t="s">
        <v>36</v>
      </c>
      <c r="D8" s="3">
        <v>21900</v>
      </c>
      <c r="E8" s="3">
        <v>925.52</v>
      </c>
      <c r="F8" s="3">
        <v>7980</v>
      </c>
      <c r="G8" s="17">
        <v>4834</v>
      </c>
      <c r="H8" s="37">
        <f>SUM(D8:G8)</f>
        <v>35639.520000000004</v>
      </c>
      <c r="I8" s="3">
        <v>22450</v>
      </c>
      <c r="J8" s="36" t="s">
        <v>64</v>
      </c>
      <c r="K8" s="3">
        <v>1089.16</v>
      </c>
      <c r="L8" s="3">
        <v>8300</v>
      </c>
      <c r="M8" s="17">
        <v>5280</v>
      </c>
      <c r="N8" s="37">
        <f>SUM(I8:M8)</f>
        <v>37119.16</v>
      </c>
      <c r="O8" s="17">
        <f>(N8-H8)</f>
        <v>1479.6399999999994</v>
      </c>
      <c r="P8" s="38">
        <f>(N8-H8)/H8</f>
        <v>0.04151683299887314</v>
      </c>
      <c r="Q8" s="17">
        <f>I8-D8</f>
        <v>550</v>
      </c>
      <c r="R8" s="38">
        <f>Q8/D8</f>
        <v>0.02511415525114155</v>
      </c>
    </row>
    <row r="9" spans="1:18" ht="15" customHeight="1">
      <c r="A9" s="34"/>
      <c r="B9" s="19"/>
      <c r="C9" s="35" t="s">
        <v>35</v>
      </c>
      <c r="D9" s="3">
        <v>22140</v>
      </c>
      <c r="E9" s="3">
        <v>925.52</v>
      </c>
      <c r="F9" s="3">
        <v>7980</v>
      </c>
      <c r="G9" s="17">
        <v>4834</v>
      </c>
      <c r="H9" s="37">
        <f>SUM(D9:G9)</f>
        <v>35879.520000000004</v>
      </c>
      <c r="I9" s="3">
        <v>22700</v>
      </c>
      <c r="J9" s="36" t="s">
        <v>64</v>
      </c>
      <c r="K9" s="3">
        <v>1089.16</v>
      </c>
      <c r="L9" s="3">
        <v>8300</v>
      </c>
      <c r="M9" s="17">
        <v>5280</v>
      </c>
      <c r="N9" s="37">
        <f>SUM(I9:M9)</f>
        <v>37369.16</v>
      </c>
      <c r="O9" s="17">
        <f>(N9-H9)</f>
        <v>1489.6399999999994</v>
      </c>
      <c r="P9" s="38">
        <f>(N9-H9)/H9</f>
        <v>0.0415178352441727</v>
      </c>
      <c r="Q9" s="17">
        <f>I9-D9</f>
        <v>560</v>
      </c>
      <c r="R9" s="38">
        <f>Q9/D9</f>
        <v>0.025293586269196026</v>
      </c>
    </row>
    <row r="10" spans="1:18" ht="15" customHeight="1">
      <c r="A10" s="34"/>
      <c r="B10" s="19"/>
      <c r="C10" s="35" t="s">
        <v>2</v>
      </c>
      <c r="D10" s="3">
        <v>23220</v>
      </c>
      <c r="E10" s="3">
        <v>925.52</v>
      </c>
      <c r="F10" s="3">
        <v>7980</v>
      </c>
      <c r="G10" s="17">
        <v>4834</v>
      </c>
      <c r="H10" s="37">
        <f>SUM(D10:G10)</f>
        <v>36959.520000000004</v>
      </c>
      <c r="I10" s="3">
        <v>23800</v>
      </c>
      <c r="J10" s="36" t="s">
        <v>64</v>
      </c>
      <c r="K10" s="3">
        <v>1089.16</v>
      </c>
      <c r="L10" s="3">
        <v>8300</v>
      </c>
      <c r="M10" s="17">
        <v>5280</v>
      </c>
      <c r="N10" s="37">
        <f>SUM(I10:M10)</f>
        <v>38469.16</v>
      </c>
      <c r="O10" s="17">
        <f>(N10-H10)</f>
        <v>1509.6399999999994</v>
      </c>
      <c r="P10" s="38">
        <f>(N10-H10)/H10</f>
        <v>0.04084576855976482</v>
      </c>
      <c r="Q10" s="17">
        <f>I10-D10</f>
        <v>580</v>
      </c>
      <c r="R10" s="38">
        <f>Q10/D10</f>
        <v>0.024978466838931956</v>
      </c>
    </row>
    <row r="11" spans="1:18" ht="15" customHeight="1">
      <c r="A11" s="34"/>
      <c r="B11" s="19"/>
      <c r="C11" s="35" t="s">
        <v>1</v>
      </c>
      <c r="D11" s="3">
        <v>24696</v>
      </c>
      <c r="E11" s="3">
        <v>925.52</v>
      </c>
      <c r="F11" s="3">
        <v>7980</v>
      </c>
      <c r="G11" s="17">
        <v>4834</v>
      </c>
      <c r="H11" s="37">
        <f>SUM(D11:G11)</f>
        <v>38435.520000000004</v>
      </c>
      <c r="I11" s="3">
        <v>25300</v>
      </c>
      <c r="J11" s="36" t="s">
        <v>64</v>
      </c>
      <c r="K11" s="3">
        <v>1089.16</v>
      </c>
      <c r="L11" s="3">
        <v>8300</v>
      </c>
      <c r="M11" s="17">
        <v>5280</v>
      </c>
      <c r="N11" s="37">
        <f>SUM(I11:M11)</f>
        <v>39969.16</v>
      </c>
      <c r="O11" s="17">
        <f>(N11-H11)</f>
        <v>1533.6399999999994</v>
      </c>
      <c r="P11" s="38">
        <f>(N11-H11)/H11</f>
        <v>0.03990163265645942</v>
      </c>
      <c r="Q11" s="17">
        <f>I11-D11</f>
        <v>604</v>
      </c>
      <c r="R11" s="38">
        <f>Q11/D11</f>
        <v>0.024457402008422415</v>
      </c>
    </row>
    <row r="12" spans="1:18" ht="15" customHeight="1">
      <c r="A12" s="30"/>
      <c r="B12" s="31" t="s">
        <v>3</v>
      </c>
      <c r="C12" s="32"/>
      <c r="D12" s="39"/>
      <c r="E12" s="39"/>
      <c r="F12" s="39"/>
      <c r="G12" s="40"/>
      <c r="H12" s="41"/>
      <c r="I12" s="39"/>
      <c r="J12" s="39"/>
      <c r="K12" s="39"/>
      <c r="L12" s="39"/>
      <c r="M12" s="40"/>
      <c r="N12" s="41"/>
      <c r="O12" s="40"/>
      <c r="P12" s="33"/>
      <c r="Q12" s="40"/>
      <c r="R12" s="33"/>
    </row>
    <row r="13" spans="1:18" ht="15" customHeight="1">
      <c r="A13" s="34"/>
      <c r="B13" s="19"/>
      <c r="C13" s="35" t="s">
        <v>36</v>
      </c>
      <c r="D13" s="3">
        <v>21510</v>
      </c>
      <c r="E13" s="3">
        <v>934.52</v>
      </c>
      <c r="F13" s="3">
        <v>7236</v>
      </c>
      <c r="G13" s="17">
        <v>4834</v>
      </c>
      <c r="H13" s="37">
        <f aca="true" t="shared" si="0" ref="H13:H18">SUM(D13:G13)</f>
        <v>34514.520000000004</v>
      </c>
      <c r="I13" s="3">
        <v>21726</v>
      </c>
      <c r="J13" s="3"/>
      <c r="K13" s="3">
        <v>1098.16</v>
      </c>
      <c r="L13" s="3">
        <v>7641</v>
      </c>
      <c r="M13" s="17">
        <v>5280</v>
      </c>
      <c r="N13" s="37">
        <f aca="true" t="shared" si="1" ref="N13:N18">SUM(I13:M13)</f>
        <v>35745.16</v>
      </c>
      <c r="O13" s="17">
        <f aca="true" t="shared" si="2" ref="O13:O18">(N13-H13)</f>
        <v>1230.6399999999994</v>
      </c>
      <c r="P13" s="38">
        <f aca="true" t="shared" si="3" ref="P13:P18">(N13-H13)/H13</f>
        <v>0.03565571823105172</v>
      </c>
      <c r="Q13" s="17">
        <f aca="true" t="shared" si="4" ref="Q13:Q18">I13-D13</f>
        <v>216</v>
      </c>
      <c r="R13" s="38">
        <f aca="true" t="shared" si="5" ref="R13:R18">Q13/D13</f>
        <v>0.0100418410041841</v>
      </c>
    </row>
    <row r="14" spans="1:18" ht="15" customHeight="1">
      <c r="A14" s="34"/>
      <c r="B14" s="19"/>
      <c r="C14" s="35" t="s">
        <v>35</v>
      </c>
      <c r="D14" s="3">
        <v>21762</v>
      </c>
      <c r="E14" s="3">
        <v>934.52</v>
      </c>
      <c r="F14" s="3">
        <v>7236</v>
      </c>
      <c r="G14" s="17">
        <v>4834</v>
      </c>
      <c r="H14" s="37">
        <f t="shared" si="0"/>
        <v>34766.520000000004</v>
      </c>
      <c r="I14" s="3">
        <v>21978</v>
      </c>
      <c r="J14" s="3"/>
      <c r="K14" s="3">
        <v>1098.16</v>
      </c>
      <c r="L14" s="3">
        <v>7641</v>
      </c>
      <c r="M14" s="17">
        <v>5280</v>
      </c>
      <c r="N14" s="37">
        <f t="shared" si="1"/>
        <v>35997.16</v>
      </c>
      <c r="O14" s="17">
        <f t="shared" si="2"/>
        <v>1230.6399999999994</v>
      </c>
      <c r="P14" s="38">
        <f t="shared" si="3"/>
        <v>0.035397273008630124</v>
      </c>
      <c r="Q14" s="17">
        <f t="shared" si="4"/>
        <v>216</v>
      </c>
      <c r="R14" s="38">
        <f t="shared" si="5"/>
        <v>0.009925558312655087</v>
      </c>
    </row>
    <row r="15" spans="1:18" ht="15" customHeight="1">
      <c r="A15" s="34"/>
      <c r="B15" s="19"/>
      <c r="C15" s="35" t="s">
        <v>2</v>
      </c>
      <c r="D15" s="3">
        <v>22806</v>
      </c>
      <c r="E15" s="3">
        <v>934.52</v>
      </c>
      <c r="F15" s="3">
        <v>7236</v>
      </c>
      <c r="G15" s="17">
        <v>4834</v>
      </c>
      <c r="H15" s="37">
        <f t="shared" si="0"/>
        <v>35810.520000000004</v>
      </c>
      <c r="I15" s="3">
        <v>23040</v>
      </c>
      <c r="J15" s="3"/>
      <c r="K15" s="3">
        <v>1098.16</v>
      </c>
      <c r="L15" s="3">
        <v>7641</v>
      </c>
      <c r="M15" s="17">
        <v>5280</v>
      </c>
      <c r="N15" s="37">
        <f t="shared" si="1"/>
        <v>37059.16</v>
      </c>
      <c r="O15" s="17">
        <f t="shared" si="2"/>
        <v>1248.6399999999994</v>
      </c>
      <c r="P15" s="38">
        <f t="shared" si="3"/>
        <v>0.03486796617306868</v>
      </c>
      <c r="Q15" s="17">
        <f t="shared" si="4"/>
        <v>234</v>
      </c>
      <c r="R15" s="38">
        <f t="shared" si="5"/>
        <v>0.010260457774269928</v>
      </c>
    </row>
    <row r="16" spans="1:18" ht="15" customHeight="1">
      <c r="A16" s="34"/>
      <c r="B16" s="19"/>
      <c r="C16" s="35" t="s">
        <v>5</v>
      </c>
      <c r="D16" s="3">
        <v>24156</v>
      </c>
      <c r="E16" s="3">
        <v>934.52</v>
      </c>
      <c r="F16" s="3">
        <v>7236</v>
      </c>
      <c r="G16" s="17">
        <v>4834</v>
      </c>
      <c r="H16" s="37">
        <f t="shared" si="0"/>
        <v>37160.520000000004</v>
      </c>
      <c r="I16" s="3">
        <v>24390</v>
      </c>
      <c r="J16" s="3"/>
      <c r="K16" s="3">
        <v>1098.16</v>
      </c>
      <c r="L16" s="3">
        <v>7641</v>
      </c>
      <c r="M16" s="17">
        <v>5280</v>
      </c>
      <c r="N16" s="37">
        <f t="shared" si="1"/>
        <v>38409.16</v>
      </c>
      <c r="O16" s="17">
        <f t="shared" si="2"/>
        <v>1248.6399999999994</v>
      </c>
      <c r="P16" s="38">
        <f t="shared" si="3"/>
        <v>0.033601252081510144</v>
      </c>
      <c r="Q16" s="17">
        <f t="shared" si="4"/>
        <v>234</v>
      </c>
      <c r="R16" s="38">
        <f t="shared" si="5"/>
        <v>0.009687034277198211</v>
      </c>
    </row>
    <row r="17" spans="1:18" ht="15" customHeight="1">
      <c r="A17" s="34"/>
      <c r="B17" s="19"/>
      <c r="C17" s="35" t="s">
        <v>4</v>
      </c>
      <c r="D17" s="3">
        <v>24156</v>
      </c>
      <c r="E17" s="3">
        <v>934.52</v>
      </c>
      <c r="F17" s="3">
        <v>7236</v>
      </c>
      <c r="G17" s="17">
        <v>4834</v>
      </c>
      <c r="H17" s="37">
        <f t="shared" si="0"/>
        <v>37160.520000000004</v>
      </c>
      <c r="I17" s="3">
        <v>24390</v>
      </c>
      <c r="J17" s="3"/>
      <c r="K17" s="3">
        <v>1098.16</v>
      </c>
      <c r="L17" s="3">
        <v>7641</v>
      </c>
      <c r="M17" s="17">
        <v>5280</v>
      </c>
      <c r="N17" s="37">
        <f t="shared" si="1"/>
        <v>38409.16</v>
      </c>
      <c r="O17" s="17">
        <f t="shared" si="2"/>
        <v>1248.6399999999994</v>
      </c>
      <c r="P17" s="38">
        <f t="shared" si="3"/>
        <v>0.033601252081510144</v>
      </c>
      <c r="Q17" s="17">
        <f t="shared" si="4"/>
        <v>234</v>
      </c>
      <c r="R17" s="38">
        <f t="shared" si="5"/>
        <v>0.009687034277198211</v>
      </c>
    </row>
    <row r="18" spans="1:18" ht="15" customHeight="1">
      <c r="A18" s="34"/>
      <c r="B18" s="19"/>
      <c r="C18" s="35" t="s">
        <v>6</v>
      </c>
      <c r="D18" s="3">
        <v>27144</v>
      </c>
      <c r="E18" s="3">
        <v>934.52</v>
      </c>
      <c r="F18" s="3">
        <v>7236</v>
      </c>
      <c r="G18" s="17">
        <v>4834</v>
      </c>
      <c r="H18" s="37">
        <f t="shared" si="0"/>
        <v>40148.520000000004</v>
      </c>
      <c r="I18" s="3">
        <v>29412</v>
      </c>
      <c r="J18" s="3"/>
      <c r="K18" s="3">
        <v>1098.16</v>
      </c>
      <c r="L18" s="3">
        <v>7641</v>
      </c>
      <c r="M18" s="17">
        <v>5280</v>
      </c>
      <c r="N18" s="37">
        <f t="shared" si="1"/>
        <v>43431.16</v>
      </c>
      <c r="O18" s="17">
        <f t="shared" si="2"/>
        <v>3282.6399999999994</v>
      </c>
      <c r="P18" s="38">
        <f t="shared" si="3"/>
        <v>0.08176241614883933</v>
      </c>
      <c r="Q18" s="17">
        <f t="shared" si="4"/>
        <v>2268</v>
      </c>
      <c r="R18" s="38">
        <f t="shared" si="5"/>
        <v>0.08355437665782493</v>
      </c>
    </row>
    <row r="19" spans="1:18" ht="15" customHeight="1">
      <c r="A19" s="69" t="s">
        <v>7</v>
      </c>
      <c r="B19" s="70"/>
      <c r="C19" s="85"/>
      <c r="D19" s="85"/>
      <c r="E19" s="85"/>
      <c r="F19" s="85"/>
      <c r="G19" s="85"/>
      <c r="H19" s="87"/>
      <c r="I19" s="85"/>
      <c r="J19" s="85"/>
      <c r="K19" s="85"/>
      <c r="L19" s="85"/>
      <c r="M19" s="85"/>
      <c r="N19" s="87"/>
      <c r="O19" s="85"/>
      <c r="P19" s="88"/>
      <c r="Q19" s="85"/>
      <c r="R19" s="86"/>
    </row>
    <row r="20" spans="1:18" ht="15" customHeight="1">
      <c r="A20" s="30"/>
      <c r="B20" s="31" t="s">
        <v>0</v>
      </c>
      <c r="C20" s="32"/>
      <c r="D20" s="31"/>
      <c r="E20" s="31"/>
      <c r="F20" s="31"/>
      <c r="G20" s="31"/>
      <c r="H20" s="41"/>
      <c r="I20" s="31"/>
      <c r="J20" s="31"/>
      <c r="K20" s="31"/>
      <c r="L20" s="31"/>
      <c r="M20" s="31"/>
      <c r="N20" s="41"/>
      <c r="O20" s="31"/>
      <c r="P20" s="33"/>
      <c r="Q20" s="31"/>
      <c r="R20" s="33"/>
    </row>
    <row r="21" spans="1:18" ht="15" customHeight="1">
      <c r="A21" s="34"/>
      <c r="B21" s="19"/>
      <c r="C21" s="35" t="s">
        <v>32</v>
      </c>
      <c r="D21" s="17">
        <v>15260</v>
      </c>
      <c r="E21" s="17">
        <v>922</v>
      </c>
      <c r="F21" s="17">
        <v>6418</v>
      </c>
      <c r="G21" s="17">
        <v>4834</v>
      </c>
      <c r="H21" s="37">
        <f>SUM(D21:G21)</f>
        <v>27434</v>
      </c>
      <c r="I21" s="17">
        <v>15300</v>
      </c>
      <c r="J21" s="17"/>
      <c r="K21" s="17">
        <v>967</v>
      </c>
      <c r="L21" s="17">
        <v>6738</v>
      </c>
      <c r="M21" s="17">
        <v>5280</v>
      </c>
      <c r="N21" s="37">
        <f>SUM(I21:M21)</f>
        <v>28285</v>
      </c>
      <c r="O21" s="17">
        <f>(N21-H21)</f>
        <v>851</v>
      </c>
      <c r="P21" s="38">
        <f>(N21-H21)/H21</f>
        <v>0.03101990231100095</v>
      </c>
      <c r="Q21" s="17">
        <f>I21-D21</f>
        <v>40</v>
      </c>
      <c r="R21" s="38">
        <f>Q21/D21</f>
        <v>0.002621231979030144</v>
      </c>
    </row>
    <row r="22" spans="1:18" ht="15" customHeight="1">
      <c r="A22" s="34"/>
      <c r="B22" s="19"/>
      <c r="C22" s="35" t="s">
        <v>40</v>
      </c>
      <c r="D22" s="17">
        <v>15400</v>
      </c>
      <c r="E22" s="17">
        <v>922</v>
      </c>
      <c r="F22" s="17">
        <v>6418</v>
      </c>
      <c r="G22" s="17">
        <v>4834</v>
      </c>
      <c r="H22" s="37">
        <f>SUM(D22:G22)</f>
        <v>27574</v>
      </c>
      <c r="I22" s="17">
        <v>15500</v>
      </c>
      <c r="J22" s="17"/>
      <c r="K22" s="17">
        <v>967</v>
      </c>
      <c r="L22" s="17">
        <v>6738</v>
      </c>
      <c r="M22" s="17">
        <v>5280</v>
      </c>
      <c r="N22" s="37">
        <f>SUM(I22:M22)</f>
        <v>28485</v>
      </c>
      <c r="O22" s="17">
        <f>(N22-H22)</f>
        <v>911</v>
      </c>
      <c r="P22" s="38">
        <f>(N22-H22)/H22</f>
        <v>0.033038369478494235</v>
      </c>
      <c r="Q22" s="17">
        <f>I22-D22</f>
        <v>100</v>
      </c>
      <c r="R22" s="38">
        <f>Q22/D22</f>
        <v>0.006493506493506494</v>
      </c>
    </row>
    <row r="23" spans="1:18" ht="15" customHeight="1">
      <c r="A23" s="34"/>
      <c r="B23" s="19"/>
      <c r="C23" s="35" t="s">
        <v>41</v>
      </c>
      <c r="D23" s="17">
        <v>15740</v>
      </c>
      <c r="E23" s="17">
        <v>922</v>
      </c>
      <c r="F23" s="17">
        <v>6418</v>
      </c>
      <c r="G23" s="17">
        <v>4834</v>
      </c>
      <c r="H23" s="37">
        <f>SUM(D23:G23)</f>
        <v>27914</v>
      </c>
      <c r="I23" s="17">
        <v>15800</v>
      </c>
      <c r="J23" s="17"/>
      <c r="K23" s="17">
        <v>967</v>
      </c>
      <c r="L23" s="17">
        <v>6738</v>
      </c>
      <c r="M23" s="17">
        <v>5280</v>
      </c>
      <c r="N23" s="37">
        <f>SUM(I23:M23)</f>
        <v>28785</v>
      </c>
      <c r="O23" s="17">
        <f>(N23-H23)</f>
        <v>871</v>
      </c>
      <c r="P23" s="38">
        <f>(N23-H23)/H23</f>
        <v>0.03120298058321989</v>
      </c>
      <c r="Q23" s="17">
        <f>I23-D23</f>
        <v>60</v>
      </c>
      <c r="R23" s="38">
        <f>Q23/D23</f>
        <v>0.0038119440914866584</v>
      </c>
    </row>
    <row r="24" spans="1:18" ht="15" customHeight="1">
      <c r="A24" s="34"/>
      <c r="B24" s="19"/>
      <c r="C24" s="35" t="s">
        <v>33</v>
      </c>
      <c r="D24" s="17">
        <v>15740</v>
      </c>
      <c r="E24" s="42">
        <v>922</v>
      </c>
      <c r="F24" s="17">
        <v>6418</v>
      </c>
      <c r="G24" s="17">
        <v>4834</v>
      </c>
      <c r="H24" s="37">
        <f>SUM(D24:G24)</f>
        <v>27914</v>
      </c>
      <c r="I24" s="17">
        <v>15800</v>
      </c>
      <c r="J24" s="42"/>
      <c r="K24" s="42">
        <v>967</v>
      </c>
      <c r="L24" s="17">
        <v>6738</v>
      </c>
      <c r="M24" s="17">
        <v>5280</v>
      </c>
      <c r="N24" s="37">
        <f>SUM(I24:M24)</f>
        <v>28785</v>
      </c>
      <c r="O24" s="17">
        <f>(N24-H24)</f>
        <v>871</v>
      </c>
      <c r="P24" s="38">
        <f>(N24-H24)/H24</f>
        <v>0.03120298058321989</v>
      </c>
      <c r="Q24" s="17">
        <f>I24-D24</f>
        <v>60</v>
      </c>
      <c r="R24" s="38">
        <f>Q24/D24</f>
        <v>0.0038119440914866584</v>
      </c>
    </row>
    <row r="25" spans="1:18" ht="15" customHeight="1">
      <c r="A25" s="30"/>
      <c r="B25" s="31" t="s">
        <v>3</v>
      </c>
      <c r="C25" s="32"/>
      <c r="D25" s="40"/>
      <c r="E25" s="17"/>
      <c r="F25" s="40"/>
      <c r="G25" s="40"/>
      <c r="H25" s="41"/>
      <c r="I25" s="40"/>
      <c r="J25" s="17"/>
      <c r="K25" s="17"/>
      <c r="L25" s="40"/>
      <c r="M25" s="40"/>
      <c r="N25" s="41"/>
      <c r="O25" s="40"/>
      <c r="P25" s="33"/>
      <c r="Q25" s="40"/>
      <c r="R25" s="33"/>
    </row>
    <row r="26" spans="1:18" ht="15" customHeight="1">
      <c r="A26" s="34"/>
      <c r="B26" s="19"/>
      <c r="C26" s="35" t="s">
        <v>30</v>
      </c>
      <c r="D26" s="17">
        <v>16800</v>
      </c>
      <c r="E26" s="17">
        <v>922</v>
      </c>
      <c r="F26" s="17">
        <v>7236</v>
      </c>
      <c r="G26" s="17">
        <v>4834</v>
      </c>
      <c r="H26" s="37">
        <f>SUM(D26:G26)</f>
        <v>29792</v>
      </c>
      <c r="I26" s="17">
        <v>16800</v>
      </c>
      <c r="J26" s="17"/>
      <c r="K26" s="17">
        <v>967</v>
      </c>
      <c r="L26" s="17">
        <v>7641</v>
      </c>
      <c r="M26" s="17">
        <v>5280</v>
      </c>
      <c r="N26" s="37">
        <f>SUM(I26:M26)</f>
        <v>30688</v>
      </c>
      <c r="O26" s="17">
        <f>(N26-H26)</f>
        <v>896</v>
      </c>
      <c r="P26" s="38">
        <f>(N26-H26)/H26</f>
        <v>0.03007518796992481</v>
      </c>
      <c r="Q26" s="17">
        <f>I26-D26</f>
        <v>0</v>
      </c>
      <c r="R26" s="38">
        <f>Q26/D26</f>
        <v>0</v>
      </c>
    </row>
    <row r="27" spans="1:18" ht="15" customHeight="1">
      <c r="A27" s="34"/>
      <c r="B27" s="19"/>
      <c r="C27" s="35" t="s">
        <v>29</v>
      </c>
      <c r="D27" s="17">
        <v>17800</v>
      </c>
      <c r="E27" s="17">
        <v>922</v>
      </c>
      <c r="F27" s="17">
        <v>7236</v>
      </c>
      <c r="G27" s="17">
        <v>4834</v>
      </c>
      <c r="H27" s="37">
        <f>SUM(D27:G27)</f>
        <v>30792</v>
      </c>
      <c r="I27" s="17">
        <v>18000</v>
      </c>
      <c r="J27" s="17"/>
      <c r="K27" s="17">
        <v>967</v>
      </c>
      <c r="L27" s="17">
        <v>7641</v>
      </c>
      <c r="M27" s="17">
        <v>5280</v>
      </c>
      <c r="N27" s="37">
        <f>SUM(I27:M27)</f>
        <v>31888</v>
      </c>
      <c r="O27" s="17">
        <f>(N27-H27)</f>
        <v>1096</v>
      </c>
      <c r="P27" s="38">
        <f>(N27-H27)/H27</f>
        <v>0.035593660691088595</v>
      </c>
      <c r="Q27" s="17">
        <f>I27-D27</f>
        <v>200</v>
      </c>
      <c r="R27" s="38">
        <f>Q27/D27</f>
        <v>0.011235955056179775</v>
      </c>
    </row>
    <row r="28" spans="1:18" ht="15" customHeight="1">
      <c r="A28" s="34"/>
      <c r="B28" s="19"/>
      <c r="C28" s="35" t="s">
        <v>28</v>
      </c>
      <c r="D28" s="17">
        <v>17800</v>
      </c>
      <c r="E28" s="17">
        <v>922</v>
      </c>
      <c r="F28" s="17">
        <v>7236</v>
      </c>
      <c r="G28" s="17">
        <v>4834</v>
      </c>
      <c r="H28" s="37">
        <f>SUM(D28:G28)</f>
        <v>30792</v>
      </c>
      <c r="I28" s="17">
        <v>18000</v>
      </c>
      <c r="J28" s="17"/>
      <c r="K28" s="17">
        <v>967</v>
      </c>
      <c r="L28" s="17">
        <v>7641</v>
      </c>
      <c r="M28" s="17">
        <v>5280</v>
      </c>
      <c r="N28" s="37">
        <f>SUM(I28:M28)</f>
        <v>31888</v>
      </c>
      <c r="O28" s="17">
        <f>(N28-H28)</f>
        <v>1096</v>
      </c>
      <c r="P28" s="38">
        <f>(N28-H28)/H28</f>
        <v>0.035593660691088595</v>
      </c>
      <c r="Q28" s="17">
        <f>I28-D28</f>
        <v>200</v>
      </c>
      <c r="R28" s="38">
        <f>Q28/D28</f>
        <v>0.011235955056179775</v>
      </c>
    </row>
    <row r="29" spans="1:18" ht="15" customHeight="1">
      <c r="A29" s="34"/>
      <c r="B29" s="19"/>
      <c r="C29" s="35" t="s">
        <v>31</v>
      </c>
      <c r="D29" s="17">
        <v>17800</v>
      </c>
      <c r="E29" s="17">
        <v>922</v>
      </c>
      <c r="F29" s="17">
        <v>7236</v>
      </c>
      <c r="G29" s="17">
        <v>4834</v>
      </c>
      <c r="H29" s="37">
        <f>SUM(D29:G29)</f>
        <v>30792</v>
      </c>
      <c r="I29" s="17">
        <v>18000</v>
      </c>
      <c r="J29" s="17"/>
      <c r="K29" s="17">
        <v>967</v>
      </c>
      <c r="L29" s="17">
        <v>7641</v>
      </c>
      <c r="M29" s="17">
        <v>5280</v>
      </c>
      <c r="N29" s="37">
        <f>SUM(I29:M29)</f>
        <v>31888</v>
      </c>
      <c r="O29" s="17">
        <f>(N29-H29)</f>
        <v>1096</v>
      </c>
      <c r="P29" s="38">
        <f>(N29-H29)/H29</f>
        <v>0.035593660691088595</v>
      </c>
      <c r="Q29" s="17">
        <f>I29-D29</f>
        <v>200</v>
      </c>
      <c r="R29" s="38">
        <f>Q29/D29</f>
        <v>0.011235955056179775</v>
      </c>
    </row>
    <row r="30" spans="1:18" ht="15" customHeight="1">
      <c r="A30" s="69" t="s">
        <v>9</v>
      </c>
      <c r="B30" s="70"/>
      <c r="C30" s="70"/>
      <c r="D30" s="70"/>
      <c r="E30" s="70"/>
      <c r="F30" s="70"/>
      <c r="G30" s="70"/>
      <c r="H30" s="74"/>
      <c r="I30" s="70"/>
      <c r="J30" s="70"/>
      <c r="K30" s="70"/>
      <c r="L30" s="70"/>
      <c r="M30" s="70"/>
      <c r="N30" s="74"/>
      <c r="O30" s="70"/>
      <c r="P30" s="75"/>
      <c r="Q30" s="70"/>
      <c r="R30" s="71"/>
    </row>
    <row r="31" spans="1:18" ht="15" customHeight="1">
      <c r="A31" s="30"/>
      <c r="B31" s="31" t="s">
        <v>0</v>
      </c>
      <c r="C31" s="32"/>
      <c r="D31" s="31"/>
      <c r="E31" s="31"/>
      <c r="F31" s="31"/>
      <c r="G31" s="31"/>
      <c r="H31" s="41"/>
      <c r="I31" s="31"/>
      <c r="J31" s="31"/>
      <c r="K31" s="31"/>
      <c r="L31" s="31"/>
      <c r="M31" s="31"/>
      <c r="N31" s="41"/>
      <c r="O31" s="31"/>
      <c r="P31" s="33"/>
      <c r="Q31" s="31"/>
      <c r="R31" s="33"/>
    </row>
    <row r="32" spans="1:18" ht="15" customHeight="1">
      <c r="A32" s="34"/>
      <c r="B32" s="19"/>
      <c r="C32" s="35" t="s">
        <v>22</v>
      </c>
      <c r="D32" s="17">
        <v>15394</v>
      </c>
      <c r="E32" s="17">
        <v>682</v>
      </c>
      <c r="F32" s="17">
        <v>7236</v>
      </c>
      <c r="G32" s="17">
        <v>4834</v>
      </c>
      <c r="H32" s="37">
        <f>SUM(D32:G32)</f>
        <v>28146</v>
      </c>
      <c r="I32" s="17">
        <v>16200</v>
      </c>
      <c r="J32" s="17"/>
      <c r="K32" s="17">
        <v>734</v>
      </c>
      <c r="L32" s="17">
        <v>7641</v>
      </c>
      <c r="M32" s="17">
        <v>5280</v>
      </c>
      <c r="N32" s="37">
        <f>SUM(I32:M32)</f>
        <v>29855</v>
      </c>
      <c r="O32" s="17">
        <f>(N32-H32)</f>
        <v>1709</v>
      </c>
      <c r="P32" s="38">
        <f>(N32-H32)/H32</f>
        <v>0.060719107510836354</v>
      </c>
      <c r="Q32" s="17">
        <f>I32-D32</f>
        <v>806</v>
      </c>
      <c r="R32" s="38">
        <f>Q32/D32</f>
        <v>0.052358061582434716</v>
      </c>
    </row>
    <row r="33" spans="1:18" s="4" customFormat="1" ht="25.5" customHeight="1">
      <c r="A33" s="43"/>
      <c r="B33" s="44"/>
      <c r="C33" s="45" t="s">
        <v>42</v>
      </c>
      <c r="D33" s="46">
        <v>15790</v>
      </c>
      <c r="E33" s="46">
        <v>682</v>
      </c>
      <c r="F33" s="46">
        <v>7236</v>
      </c>
      <c r="G33" s="46">
        <v>4834</v>
      </c>
      <c r="H33" s="47">
        <f>SUM(D33:G33)</f>
        <v>28542</v>
      </c>
      <c r="I33" s="46">
        <v>16200</v>
      </c>
      <c r="J33" s="46"/>
      <c r="K33" s="46">
        <v>734</v>
      </c>
      <c r="L33" s="46">
        <v>7641</v>
      </c>
      <c r="M33" s="46">
        <v>5280</v>
      </c>
      <c r="N33" s="47">
        <f>SUM(I33:M33)</f>
        <v>29855</v>
      </c>
      <c r="O33" s="46">
        <f>(N33-H33)</f>
        <v>1313</v>
      </c>
      <c r="P33" s="48">
        <f>(N33-H33)/H33</f>
        <v>0.04600238245392754</v>
      </c>
      <c r="Q33" s="17">
        <f>I33-D33</f>
        <v>410</v>
      </c>
      <c r="R33" s="38">
        <f>Q33/D33</f>
        <v>0.025965801139962</v>
      </c>
    </row>
    <row r="34" spans="1:18" ht="15" customHeight="1">
      <c r="A34" s="34"/>
      <c r="B34" s="19"/>
      <c r="C34" s="35" t="s">
        <v>44</v>
      </c>
      <c r="D34" s="17">
        <v>15394</v>
      </c>
      <c r="E34" s="17">
        <v>682</v>
      </c>
      <c r="F34" s="17">
        <v>7236</v>
      </c>
      <c r="G34" s="17">
        <v>4834</v>
      </c>
      <c r="H34" s="37">
        <f>SUM(D34:G34)</f>
        <v>28146</v>
      </c>
      <c r="I34" s="17">
        <v>16200</v>
      </c>
      <c r="J34" s="17"/>
      <c r="K34" s="17">
        <v>734</v>
      </c>
      <c r="L34" s="17">
        <v>7641</v>
      </c>
      <c r="M34" s="17">
        <v>5280</v>
      </c>
      <c r="N34" s="37">
        <f>SUM(I34:M34)</f>
        <v>29855</v>
      </c>
      <c r="O34" s="17">
        <f>(N34-H34)</f>
        <v>1709</v>
      </c>
      <c r="P34" s="38">
        <f>(N34-H34)/H34</f>
        <v>0.060719107510836354</v>
      </c>
      <c r="Q34" s="17">
        <f>I34-D34</f>
        <v>806</v>
      </c>
      <c r="R34" s="38">
        <f>Q34/D34</f>
        <v>0.052358061582434716</v>
      </c>
    </row>
    <row r="35" spans="1:18" ht="15" customHeight="1">
      <c r="A35" s="30"/>
      <c r="B35" s="31" t="s">
        <v>3</v>
      </c>
      <c r="C35" s="32"/>
      <c r="D35" s="40"/>
      <c r="E35" s="40"/>
      <c r="F35" s="40"/>
      <c r="G35" s="40"/>
      <c r="H35" s="41"/>
      <c r="I35" s="40"/>
      <c r="J35" s="40"/>
      <c r="K35" s="40"/>
      <c r="L35" s="40"/>
      <c r="M35" s="40"/>
      <c r="N35" s="41"/>
      <c r="O35" s="40"/>
      <c r="P35" s="33"/>
      <c r="Q35" s="40"/>
      <c r="R35" s="33"/>
    </row>
    <row r="36" spans="1:18" ht="15" customHeight="1">
      <c r="A36" s="34"/>
      <c r="B36" s="19"/>
      <c r="C36" s="35" t="s">
        <v>10</v>
      </c>
      <c r="D36" s="17">
        <v>16850</v>
      </c>
      <c r="E36" s="17">
        <v>682</v>
      </c>
      <c r="F36" s="17">
        <v>7236</v>
      </c>
      <c r="G36" s="17">
        <v>4834</v>
      </c>
      <c r="H36" s="37">
        <f aca="true" t="shared" si="6" ref="H36:H42">SUM(D36:G36)</f>
        <v>29602</v>
      </c>
      <c r="I36" s="17">
        <v>16850</v>
      </c>
      <c r="J36" s="17"/>
      <c r="K36" s="17">
        <v>734</v>
      </c>
      <c r="L36" s="17">
        <v>7641</v>
      </c>
      <c r="M36" s="17">
        <v>5280</v>
      </c>
      <c r="N36" s="37">
        <f aca="true" t="shared" si="7" ref="N36:N42">SUM(I36:M36)</f>
        <v>30505</v>
      </c>
      <c r="O36" s="17">
        <f aca="true" t="shared" si="8" ref="O36:O42">(N36-H36)</f>
        <v>903</v>
      </c>
      <c r="P36" s="38">
        <f aca="true" t="shared" si="9" ref="P36:P42">(N36-H36)/H36</f>
        <v>0.03050469562867374</v>
      </c>
      <c r="Q36" s="17">
        <f aca="true" t="shared" si="10" ref="Q36:Q42">I36-D36</f>
        <v>0</v>
      </c>
      <c r="R36" s="38">
        <f aca="true" t="shared" si="11" ref="R36:R42">Q36/D36</f>
        <v>0</v>
      </c>
    </row>
    <row r="37" spans="1:18" ht="15" customHeight="1">
      <c r="A37" s="34"/>
      <c r="B37" s="19"/>
      <c r="C37" s="49" t="s">
        <v>11</v>
      </c>
      <c r="D37" s="17">
        <v>17934</v>
      </c>
      <c r="E37" s="17">
        <v>682</v>
      </c>
      <c r="F37" s="17">
        <v>7236</v>
      </c>
      <c r="G37" s="17">
        <v>4834</v>
      </c>
      <c r="H37" s="37">
        <f t="shared" si="6"/>
        <v>30686</v>
      </c>
      <c r="I37" s="17">
        <v>17934</v>
      </c>
      <c r="J37" s="17"/>
      <c r="K37" s="17">
        <v>734</v>
      </c>
      <c r="L37" s="17">
        <v>7641</v>
      </c>
      <c r="M37" s="17">
        <v>5280</v>
      </c>
      <c r="N37" s="37">
        <f t="shared" si="7"/>
        <v>31589</v>
      </c>
      <c r="O37" s="17">
        <f t="shared" si="8"/>
        <v>903</v>
      </c>
      <c r="P37" s="38">
        <f t="shared" si="9"/>
        <v>0.02942710030632862</v>
      </c>
      <c r="Q37" s="17">
        <f t="shared" si="10"/>
        <v>0</v>
      </c>
      <c r="R37" s="38">
        <f t="shared" si="11"/>
        <v>0</v>
      </c>
    </row>
    <row r="38" spans="1:18" ht="15" customHeight="1">
      <c r="A38" s="34"/>
      <c r="B38" s="19"/>
      <c r="C38" s="49" t="s">
        <v>2</v>
      </c>
      <c r="D38" s="17">
        <v>17934</v>
      </c>
      <c r="E38" s="17">
        <v>682</v>
      </c>
      <c r="F38" s="17">
        <v>7236</v>
      </c>
      <c r="G38" s="17">
        <v>4834</v>
      </c>
      <c r="H38" s="37">
        <f t="shared" si="6"/>
        <v>30686</v>
      </c>
      <c r="I38" s="17">
        <v>17934</v>
      </c>
      <c r="J38" s="17"/>
      <c r="K38" s="17">
        <v>734</v>
      </c>
      <c r="L38" s="17">
        <v>7641</v>
      </c>
      <c r="M38" s="17">
        <v>5280</v>
      </c>
      <c r="N38" s="37">
        <f t="shared" si="7"/>
        <v>31589</v>
      </c>
      <c r="O38" s="17">
        <f t="shared" si="8"/>
        <v>903</v>
      </c>
      <c r="P38" s="38">
        <f t="shared" si="9"/>
        <v>0.02942710030632862</v>
      </c>
      <c r="Q38" s="17">
        <f t="shared" si="10"/>
        <v>0</v>
      </c>
      <c r="R38" s="38">
        <f t="shared" si="11"/>
        <v>0</v>
      </c>
    </row>
    <row r="39" spans="1:18" ht="15" customHeight="1">
      <c r="A39" s="34"/>
      <c r="B39" s="19"/>
      <c r="C39" s="35" t="s">
        <v>12</v>
      </c>
      <c r="D39" s="17">
        <v>17934</v>
      </c>
      <c r="E39" s="17">
        <v>682</v>
      </c>
      <c r="F39" s="17">
        <v>7236</v>
      </c>
      <c r="G39" s="17">
        <v>4834</v>
      </c>
      <c r="H39" s="37">
        <f t="shared" si="6"/>
        <v>30686</v>
      </c>
      <c r="I39" s="17">
        <v>17934</v>
      </c>
      <c r="J39" s="17"/>
      <c r="K39" s="17">
        <v>734</v>
      </c>
      <c r="L39" s="17">
        <v>7641</v>
      </c>
      <c r="M39" s="17">
        <v>5280</v>
      </c>
      <c r="N39" s="37">
        <f t="shared" si="7"/>
        <v>31589</v>
      </c>
      <c r="O39" s="17">
        <f t="shared" si="8"/>
        <v>903</v>
      </c>
      <c r="P39" s="38">
        <f t="shared" si="9"/>
        <v>0.02942710030632862</v>
      </c>
      <c r="Q39" s="17">
        <f t="shared" si="10"/>
        <v>0</v>
      </c>
      <c r="R39" s="38">
        <f t="shared" si="11"/>
        <v>0</v>
      </c>
    </row>
    <row r="40" spans="1:18" ht="15" customHeight="1">
      <c r="A40" s="34"/>
      <c r="B40" s="19"/>
      <c r="C40" s="35" t="s">
        <v>13</v>
      </c>
      <c r="D40" s="17">
        <v>17934</v>
      </c>
      <c r="E40" s="17">
        <v>682</v>
      </c>
      <c r="F40" s="17">
        <v>7236</v>
      </c>
      <c r="G40" s="17">
        <v>4834</v>
      </c>
      <c r="H40" s="37">
        <f t="shared" si="6"/>
        <v>30686</v>
      </c>
      <c r="I40" s="17">
        <v>17934</v>
      </c>
      <c r="J40" s="17"/>
      <c r="K40" s="17">
        <v>734</v>
      </c>
      <c r="L40" s="17">
        <v>7641</v>
      </c>
      <c r="M40" s="17">
        <v>5280</v>
      </c>
      <c r="N40" s="37">
        <f t="shared" si="7"/>
        <v>31589</v>
      </c>
      <c r="O40" s="17">
        <f t="shared" si="8"/>
        <v>903</v>
      </c>
      <c r="P40" s="38">
        <f t="shared" si="9"/>
        <v>0.02942710030632862</v>
      </c>
      <c r="Q40" s="17">
        <f t="shared" si="10"/>
        <v>0</v>
      </c>
      <c r="R40" s="38">
        <f t="shared" si="11"/>
        <v>0</v>
      </c>
    </row>
    <row r="41" spans="1:18" ht="15" customHeight="1">
      <c r="A41" s="34"/>
      <c r="B41" s="19"/>
      <c r="C41" s="35" t="s">
        <v>8</v>
      </c>
      <c r="D41" s="17">
        <v>17934</v>
      </c>
      <c r="E41" s="17">
        <v>682</v>
      </c>
      <c r="F41" s="17">
        <v>7236</v>
      </c>
      <c r="G41" s="17">
        <v>4834</v>
      </c>
      <c r="H41" s="37">
        <f t="shared" si="6"/>
        <v>30686</v>
      </c>
      <c r="I41" s="17">
        <v>17934</v>
      </c>
      <c r="J41" s="17"/>
      <c r="K41" s="17">
        <v>734</v>
      </c>
      <c r="L41" s="17">
        <v>7641</v>
      </c>
      <c r="M41" s="17">
        <v>5280</v>
      </c>
      <c r="N41" s="37">
        <f t="shared" si="7"/>
        <v>31589</v>
      </c>
      <c r="O41" s="17">
        <f t="shared" si="8"/>
        <v>903</v>
      </c>
      <c r="P41" s="38">
        <f t="shared" si="9"/>
        <v>0.02942710030632862</v>
      </c>
      <c r="Q41" s="17">
        <f t="shared" si="10"/>
        <v>0</v>
      </c>
      <c r="R41" s="38">
        <f t="shared" si="11"/>
        <v>0</v>
      </c>
    </row>
    <row r="42" spans="1:18" ht="15" customHeight="1">
      <c r="A42" s="34"/>
      <c r="B42" s="19"/>
      <c r="C42" s="35" t="s">
        <v>43</v>
      </c>
      <c r="D42" s="17">
        <v>18272</v>
      </c>
      <c r="E42" s="17">
        <v>682</v>
      </c>
      <c r="F42" s="17">
        <v>7236</v>
      </c>
      <c r="G42" s="17">
        <v>4834</v>
      </c>
      <c r="H42" s="37">
        <f t="shared" si="6"/>
        <v>31024</v>
      </c>
      <c r="I42" s="17">
        <v>18272</v>
      </c>
      <c r="J42" s="17"/>
      <c r="K42" s="17">
        <v>734</v>
      </c>
      <c r="L42" s="17">
        <v>7641</v>
      </c>
      <c r="M42" s="17">
        <v>5280</v>
      </c>
      <c r="N42" s="37">
        <f t="shared" si="7"/>
        <v>31927</v>
      </c>
      <c r="O42" s="17">
        <f t="shared" si="8"/>
        <v>903</v>
      </c>
      <c r="P42" s="38">
        <f t="shared" si="9"/>
        <v>0.02910649819494585</v>
      </c>
      <c r="Q42" s="17">
        <f t="shared" si="10"/>
        <v>0</v>
      </c>
      <c r="R42" s="38">
        <f t="shared" si="11"/>
        <v>0</v>
      </c>
    </row>
    <row r="43" spans="1:18" ht="15" customHeight="1">
      <c r="A43" s="69" t="s">
        <v>61</v>
      </c>
      <c r="B43" s="70"/>
      <c r="C43" s="70"/>
      <c r="D43" s="70"/>
      <c r="E43" s="70"/>
      <c r="F43" s="70"/>
      <c r="G43" s="70"/>
      <c r="H43" s="74"/>
      <c r="I43" s="70"/>
      <c r="J43" s="70"/>
      <c r="K43" s="70"/>
      <c r="L43" s="70"/>
      <c r="M43" s="70"/>
      <c r="N43" s="74"/>
      <c r="O43" s="70"/>
      <c r="P43" s="75"/>
      <c r="Q43" s="70"/>
      <c r="R43" s="71"/>
    </row>
    <row r="44" spans="1:18" ht="15" customHeight="1">
      <c r="A44" s="34"/>
      <c r="B44" s="19" t="s">
        <v>0</v>
      </c>
      <c r="C44" s="35"/>
      <c r="D44" s="19"/>
      <c r="E44" s="19"/>
      <c r="F44" s="19"/>
      <c r="G44" s="19"/>
      <c r="H44" s="37"/>
      <c r="I44" s="19"/>
      <c r="J44" s="19"/>
      <c r="K44" s="19"/>
      <c r="L44" s="19"/>
      <c r="M44" s="19"/>
      <c r="N44" s="37"/>
      <c r="O44" s="19"/>
      <c r="P44" s="38"/>
      <c r="Q44" s="19"/>
      <c r="R44" s="38"/>
    </row>
    <row r="45" spans="1:18" ht="15" customHeight="1">
      <c r="A45" s="34"/>
      <c r="B45" s="19"/>
      <c r="C45" s="35" t="s">
        <v>16</v>
      </c>
      <c r="D45" s="3">
        <v>21826</v>
      </c>
      <c r="E45" s="3">
        <v>195</v>
      </c>
      <c r="F45" s="3">
        <v>7236</v>
      </c>
      <c r="G45" s="17">
        <v>4834</v>
      </c>
      <c r="H45" s="37">
        <f>SUM(D45:G45)</f>
        <v>34091</v>
      </c>
      <c r="I45" s="3">
        <v>22372</v>
      </c>
      <c r="J45" s="36"/>
      <c r="K45" s="3">
        <v>170</v>
      </c>
      <c r="L45" s="3">
        <v>7641</v>
      </c>
      <c r="M45" s="17">
        <v>5280</v>
      </c>
      <c r="N45" s="37">
        <f>SUM(I45:M45)</f>
        <v>35463</v>
      </c>
      <c r="O45" s="17">
        <f>(N45-H45)</f>
        <v>1372</v>
      </c>
      <c r="P45" s="38">
        <f>(N45-H45)/H45</f>
        <v>0.04024522601273063</v>
      </c>
      <c r="Q45" s="17">
        <f>I45-D45</f>
        <v>546</v>
      </c>
      <c r="R45" s="38">
        <f>Q45/D45</f>
        <v>0.025016035920461834</v>
      </c>
    </row>
    <row r="46" spans="1:18" ht="15" customHeight="1">
      <c r="A46" s="34"/>
      <c r="B46" s="19"/>
      <c r="C46" s="35" t="s">
        <v>17</v>
      </c>
      <c r="D46" s="3">
        <v>22020</v>
      </c>
      <c r="E46" s="3">
        <v>195</v>
      </c>
      <c r="F46" s="3">
        <v>7236</v>
      </c>
      <c r="G46" s="17">
        <v>4834</v>
      </c>
      <c r="H46" s="37">
        <f>SUM(D46:G46)</f>
        <v>34285</v>
      </c>
      <c r="I46" s="3">
        <v>22560</v>
      </c>
      <c r="J46" s="36"/>
      <c r="K46" s="3">
        <v>170</v>
      </c>
      <c r="L46" s="3">
        <v>7641</v>
      </c>
      <c r="M46" s="17">
        <v>5280</v>
      </c>
      <c r="N46" s="37">
        <f>SUM(I46:M46)</f>
        <v>35651</v>
      </c>
      <c r="O46" s="17">
        <f>(N46-H46)</f>
        <v>1366</v>
      </c>
      <c r="P46" s="38">
        <f>(N46-H46)/H46</f>
        <v>0.03984249671868164</v>
      </c>
      <c r="Q46" s="17">
        <f>I46-D46</f>
        <v>540</v>
      </c>
      <c r="R46" s="38">
        <f>Q46/D46</f>
        <v>0.02452316076294278</v>
      </c>
    </row>
    <row r="47" spans="1:18" ht="15" customHeight="1">
      <c r="A47" s="30"/>
      <c r="B47" s="31" t="s">
        <v>3</v>
      </c>
      <c r="C47" s="32"/>
      <c r="D47" s="57"/>
      <c r="E47" s="57"/>
      <c r="F47" s="57"/>
      <c r="G47" s="40"/>
      <c r="H47" s="41"/>
      <c r="I47" s="57"/>
      <c r="J47" s="77"/>
      <c r="K47" s="57"/>
      <c r="L47" s="57"/>
      <c r="M47" s="40"/>
      <c r="N47" s="41"/>
      <c r="O47" s="40"/>
      <c r="P47" s="33"/>
      <c r="Q47" s="40"/>
      <c r="R47" s="33"/>
    </row>
    <row r="48" spans="1:18" ht="15" customHeight="1">
      <c r="A48" s="34"/>
      <c r="B48" s="19"/>
      <c r="C48" s="35" t="s">
        <v>39</v>
      </c>
      <c r="D48" s="3">
        <v>16980</v>
      </c>
      <c r="E48" s="3">
        <v>178</v>
      </c>
      <c r="F48" s="3">
        <v>7236</v>
      </c>
      <c r="G48" s="17">
        <v>4834</v>
      </c>
      <c r="H48" s="37">
        <f aca="true" t="shared" si="12" ref="H48:H53">SUM(D48:G48)</f>
        <v>29228</v>
      </c>
      <c r="I48" s="3">
        <v>17400</v>
      </c>
      <c r="J48" s="36"/>
      <c r="K48" s="3">
        <v>161</v>
      </c>
      <c r="L48" s="3">
        <v>7641</v>
      </c>
      <c r="M48" s="17">
        <v>5280</v>
      </c>
      <c r="N48" s="37">
        <f aca="true" t="shared" si="13" ref="N48:N53">SUM(I48:M48)</f>
        <v>30482</v>
      </c>
      <c r="O48" s="17">
        <f aca="true" t="shared" si="14" ref="O48:O53">(N48-H48)</f>
        <v>1254</v>
      </c>
      <c r="P48" s="38">
        <f aca="true" t="shared" si="15" ref="P48:P53">(N48-H48)/H48</f>
        <v>0.04290406459559327</v>
      </c>
      <c r="Q48" s="17">
        <f aca="true" t="shared" si="16" ref="Q48:Q53">I48-D48</f>
        <v>420</v>
      </c>
      <c r="R48" s="38">
        <f aca="true" t="shared" si="17" ref="R48:R53">Q48/D48</f>
        <v>0.024734982332155476</v>
      </c>
    </row>
    <row r="49" spans="1:18" ht="15" customHeight="1">
      <c r="A49" s="34"/>
      <c r="B49" s="19"/>
      <c r="C49" s="35" t="s">
        <v>46</v>
      </c>
      <c r="D49" s="3">
        <v>17250</v>
      </c>
      <c r="E49" s="3">
        <v>195</v>
      </c>
      <c r="F49" s="3">
        <v>7236</v>
      </c>
      <c r="G49" s="17">
        <v>4834</v>
      </c>
      <c r="H49" s="37">
        <f t="shared" si="12"/>
        <v>29515</v>
      </c>
      <c r="I49" s="3">
        <v>17250</v>
      </c>
      <c r="J49" s="36"/>
      <c r="K49" s="3">
        <v>170</v>
      </c>
      <c r="L49" s="3">
        <v>7641</v>
      </c>
      <c r="M49" s="17">
        <v>5280</v>
      </c>
      <c r="N49" s="37">
        <f t="shared" si="13"/>
        <v>30341</v>
      </c>
      <c r="O49" s="17">
        <f t="shared" si="14"/>
        <v>826</v>
      </c>
      <c r="P49" s="38">
        <f t="shared" si="15"/>
        <v>0.02798576994748433</v>
      </c>
      <c r="Q49" s="17">
        <f t="shared" si="16"/>
        <v>0</v>
      </c>
      <c r="R49" s="38">
        <f t="shared" si="17"/>
        <v>0</v>
      </c>
    </row>
    <row r="50" spans="1:18" ht="15" customHeight="1">
      <c r="A50" s="34"/>
      <c r="B50" s="19"/>
      <c r="C50" s="35" t="s">
        <v>18</v>
      </c>
      <c r="D50" s="3">
        <v>22560</v>
      </c>
      <c r="E50" s="3">
        <v>195</v>
      </c>
      <c r="F50" s="3">
        <v>7236</v>
      </c>
      <c r="G50" s="17">
        <v>4834</v>
      </c>
      <c r="H50" s="37">
        <f t="shared" si="12"/>
        <v>34825</v>
      </c>
      <c r="I50" s="3">
        <v>23130</v>
      </c>
      <c r="J50" s="36"/>
      <c r="K50" s="3">
        <v>170</v>
      </c>
      <c r="L50" s="3">
        <v>7641</v>
      </c>
      <c r="M50" s="17">
        <v>5280</v>
      </c>
      <c r="N50" s="37">
        <f t="shared" si="13"/>
        <v>36221</v>
      </c>
      <c r="O50" s="17">
        <f t="shared" si="14"/>
        <v>1396</v>
      </c>
      <c r="P50" s="38">
        <f t="shared" si="15"/>
        <v>0.040086145010768126</v>
      </c>
      <c r="Q50" s="17">
        <f t="shared" si="16"/>
        <v>570</v>
      </c>
      <c r="R50" s="38">
        <f t="shared" si="17"/>
        <v>0.02526595744680851</v>
      </c>
    </row>
    <row r="51" spans="1:18" ht="15" customHeight="1">
      <c r="A51" s="34"/>
      <c r="B51" s="19"/>
      <c r="C51" s="35" t="s">
        <v>37</v>
      </c>
      <c r="D51" s="3">
        <v>22980</v>
      </c>
      <c r="E51" s="3">
        <v>195</v>
      </c>
      <c r="F51" s="3">
        <v>7236</v>
      </c>
      <c r="G51" s="17">
        <v>4834</v>
      </c>
      <c r="H51" s="37">
        <f t="shared" si="12"/>
        <v>35245</v>
      </c>
      <c r="I51" s="3">
        <v>23550</v>
      </c>
      <c r="J51" s="36"/>
      <c r="K51" s="3">
        <v>170</v>
      </c>
      <c r="L51" s="3">
        <v>7641</v>
      </c>
      <c r="M51" s="17">
        <v>5280</v>
      </c>
      <c r="N51" s="37">
        <f t="shared" si="13"/>
        <v>36641</v>
      </c>
      <c r="O51" s="17">
        <f t="shared" si="14"/>
        <v>1396</v>
      </c>
      <c r="P51" s="38">
        <f t="shared" si="15"/>
        <v>0.039608455100014185</v>
      </c>
      <c r="Q51" s="17">
        <f t="shared" si="16"/>
        <v>570</v>
      </c>
      <c r="R51" s="38">
        <f t="shared" si="17"/>
        <v>0.024804177545691905</v>
      </c>
    </row>
    <row r="52" spans="1:18" ht="15" customHeight="1">
      <c r="A52" s="34"/>
      <c r="B52" s="19"/>
      <c r="C52" s="35" t="s">
        <v>17</v>
      </c>
      <c r="D52" s="3">
        <v>28650</v>
      </c>
      <c r="E52" s="3">
        <v>195</v>
      </c>
      <c r="F52" s="3">
        <v>7236</v>
      </c>
      <c r="G52" s="17">
        <v>4834</v>
      </c>
      <c r="H52" s="37">
        <f t="shared" si="12"/>
        <v>40915</v>
      </c>
      <c r="I52" s="3">
        <v>29370</v>
      </c>
      <c r="J52" s="36"/>
      <c r="K52" s="3">
        <v>170</v>
      </c>
      <c r="L52" s="3">
        <v>7641</v>
      </c>
      <c r="M52" s="17">
        <v>5280</v>
      </c>
      <c r="N52" s="37">
        <f t="shared" si="13"/>
        <v>42461</v>
      </c>
      <c r="O52" s="17">
        <f t="shared" si="14"/>
        <v>1546</v>
      </c>
      <c r="P52" s="38">
        <f t="shared" si="15"/>
        <v>0.03778565318342906</v>
      </c>
      <c r="Q52" s="17">
        <f t="shared" si="16"/>
        <v>720</v>
      </c>
      <c r="R52" s="38">
        <f t="shared" si="17"/>
        <v>0.025130890052356022</v>
      </c>
    </row>
    <row r="53" spans="1:18" ht="15" customHeight="1">
      <c r="A53" s="34"/>
      <c r="B53" s="19"/>
      <c r="C53" s="35" t="s">
        <v>19</v>
      </c>
      <c r="D53" s="3">
        <v>16362</v>
      </c>
      <c r="E53" s="3">
        <v>180</v>
      </c>
      <c r="F53" s="3">
        <v>7236</v>
      </c>
      <c r="G53" s="17">
        <v>4834</v>
      </c>
      <c r="H53" s="37">
        <f t="shared" si="12"/>
        <v>28612</v>
      </c>
      <c r="I53" s="3">
        <v>17250</v>
      </c>
      <c r="J53" s="36" t="s">
        <v>48</v>
      </c>
      <c r="K53" s="3">
        <v>170</v>
      </c>
      <c r="L53" s="3">
        <v>7641</v>
      </c>
      <c r="M53" s="17">
        <v>5280</v>
      </c>
      <c r="N53" s="37">
        <f t="shared" si="13"/>
        <v>30341</v>
      </c>
      <c r="O53" s="17">
        <f t="shared" si="14"/>
        <v>1729</v>
      </c>
      <c r="P53" s="38">
        <f t="shared" si="15"/>
        <v>0.06042919054941982</v>
      </c>
      <c r="Q53" s="17">
        <f t="shared" si="16"/>
        <v>888</v>
      </c>
      <c r="R53" s="38">
        <f t="shared" si="17"/>
        <v>0.05427209387605427</v>
      </c>
    </row>
    <row r="54" spans="1:18" ht="15" customHeight="1">
      <c r="A54" s="30"/>
      <c r="B54" s="31" t="s">
        <v>14</v>
      </c>
      <c r="C54" s="32"/>
      <c r="D54" s="57"/>
      <c r="E54" s="57"/>
      <c r="F54" s="57"/>
      <c r="G54" s="31"/>
      <c r="H54" s="41"/>
      <c r="I54" s="57"/>
      <c r="J54" s="77"/>
      <c r="K54" s="57"/>
      <c r="L54" s="57"/>
      <c r="M54" s="31"/>
      <c r="N54" s="41"/>
      <c r="O54" s="31"/>
      <c r="P54" s="33"/>
      <c r="Q54" s="31"/>
      <c r="R54" s="33"/>
    </row>
    <row r="55" spans="1:18" ht="15" customHeight="1">
      <c r="A55" s="34"/>
      <c r="B55" s="19"/>
      <c r="C55" s="35" t="s">
        <v>51</v>
      </c>
      <c r="D55" s="3">
        <v>72291</v>
      </c>
      <c r="E55" s="3">
        <v>183</v>
      </c>
      <c r="F55" s="3">
        <v>7236</v>
      </c>
      <c r="G55" s="17">
        <v>4834</v>
      </c>
      <c r="H55" s="37">
        <f aca="true" t="shared" si="18" ref="H55:H61">SUM(D55:G55)</f>
        <v>84544</v>
      </c>
      <c r="I55" s="3">
        <v>22583</v>
      </c>
      <c r="J55" s="36" t="s">
        <v>50</v>
      </c>
      <c r="K55" s="3">
        <v>22587</v>
      </c>
      <c r="L55" s="3">
        <v>7641</v>
      </c>
      <c r="M55" s="17">
        <v>5280</v>
      </c>
      <c r="N55" s="37">
        <f aca="true" t="shared" si="19" ref="N55:N61">SUM(I55:M55)</f>
        <v>58091</v>
      </c>
      <c r="O55" s="17">
        <f aca="true" t="shared" si="20" ref="O55:O61">(N55-H55)</f>
        <v>-26453</v>
      </c>
      <c r="P55" s="38">
        <f aca="true" t="shared" si="21" ref="P55:P61">(N55-H55)/H55</f>
        <v>-0.31289032929598787</v>
      </c>
      <c r="Q55" s="17">
        <f aca="true" t="shared" si="22" ref="Q55:Q61">I55-D55</f>
        <v>-49708</v>
      </c>
      <c r="R55" s="38">
        <f aca="true" t="shared" si="23" ref="R55:R61">Q55/D55</f>
        <v>-0.6876097992834516</v>
      </c>
    </row>
    <row r="56" spans="1:18" ht="15" customHeight="1">
      <c r="A56" s="34"/>
      <c r="B56" s="19"/>
      <c r="C56" s="35" t="s">
        <v>20</v>
      </c>
      <c r="D56" s="3">
        <v>72291</v>
      </c>
      <c r="E56" s="3">
        <v>183</v>
      </c>
      <c r="F56" s="3">
        <v>7236</v>
      </c>
      <c r="G56" s="17">
        <v>4834</v>
      </c>
      <c r="H56" s="37">
        <f t="shared" si="18"/>
        <v>84544</v>
      </c>
      <c r="I56" s="3">
        <v>74098</v>
      </c>
      <c r="J56" s="36"/>
      <c r="K56" s="3">
        <v>170</v>
      </c>
      <c r="L56" s="3">
        <v>7641</v>
      </c>
      <c r="M56" s="17">
        <v>5280</v>
      </c>
      <c r="N56" s="37">
        <f t="shared" si="19"/>
        <v>87189</v>
      </c>
      <c r="O56" s="17">
        <f t="shared" si="20"/>
        <v>2645</v>
      </c>
      <c r="P56" s="38">
        <f t="shared" si="21"/>
        <v>0.03128548448145344</v>
      </c>
      <c r="Q56" s="17">
        <f t="shared" si="22"/>
        <v>1807</v>
      </c>
      <c r="R56" s="38">
        <f t="shared" si="23"/>
        <v>0.024996195930337108</v>
      </c>
    </row>
    <row r="57" spans="1:18" ht="15" customHeight="1">
      <c r="A57" s="34"/>
      <c r="B57" s="19"/>
      <c r="C57" s="35" t="s">
        <v>52</v>
      </c>
      <c r="D57" s="3">
        <v>39697</v>
      </c>
      <c r="E57" s="3">
        <v>183</v>
      </c>
      <c r="F57" s="3">
        <v>7236</v>
      </c>
      <c r="G57" s="17">
        <v>4834</v>
      </c>
      <c r="H57" s="37">
        <f t="shared" si="18"/>
        <v>51950</v>
      </c>
      <c r="I57" s="3">
        <v>17134</v>
      </c>
      <c r="J57" s="36" t="s">
        <v>50</v>
      </c>
      <c r="K57" s="3">
        <v>23278</v>
      </c>
      <c r="L57" s="3">
        <v>7641</v>
      </c>
      <c r="M57" s="17">
        <v>5280</v>
      </c>
      <c r="N57" s="37">
        <f t="shared" si="19"/>
        <v>53333</v>
      </c>
      <c r="O57" s="17">
        <f t="shared" si="20"/>
        <v>1383</v>
      </c>
      <c r="P57" s="38">
        <f t="shared" si="21"/>
        <v>0.02662175168431184</v>
      </c>
      <c r="Q57" s="17">
        <f t="shared" si="22"/>
        <v>-22563</v>
      </c>
      <c r="R57" s="38">
        <f t="shared" si="23"/>
        <v>-0.5683804821523037</v>
      </c>
    </row>
    <row r="58" spans="1:18" ht="15" customHeight="1">
      <c r="A58" s="34"/>
      <c r="B58" s="19"/>
      <c r="C58" s="35" t="s">
        <v>21</v>
      </c>
      <c r="D58" s="3">
        <v>39697</v>
      </c>
      <c r="E58" s="3">
        <v>183</v>
      </c>
      <c r="F58" s="3">
        <v>7236</v>
      </c>
      <c r="G58" s="17">
        <v>4834</v>
      </c>
      <c r="H58" s="37">
        <f t="shared" si="18"/>
        <v>51950</v>
      </c>
      <c r="I58" s="3">
        <v>40689</v>
      </c>
      <c r="J58" s="36"/>
      <c r="K58" s="3">
        <v>170</v>
      </c>
      <c r="L58" s="3">
        <v>7641</v>
      </c>
      <c r="M58" s="17">
        <v>5280</v>
      </c>
      <c r="N58" s="37">
        <f t="shared" si="19"/>
        <v>53780</v>
      </c>
      <c r="O58" s="17">
        <f t="shared" si="20"/>
        <v>1830</v>
      </c>
      <c r="P58" s="38">
        <f t="shared" si="21"/>
        <v>0.03522617901828681</v>
      </c>
      <c r="Q58" s="17">
        <f t="shared" si="22"/>
        <v>992</v>
      </c>
      <c r="R58" s="38">
        <f t="shared" si="23"/>
        <v>0.024989293901302365</v>
      </c>
    </row>
    <row r="59" spans="1:18" ht="15" customHeight="1">
      <c r="A59" s="34"/>
      <c r="B59" s="19"/>
      <c r="C59" s="35" t="s">
        <v>23</v>
      </c>
      <c r="D59" s="58">
        <v>23820</v>
      </c>
      <c r="E59" s="58">
        <v>187</v>
      </c>
      <c r="F59" s="58">
        <v>7236</v>
      </c>
      <c r="G59" s="59">
        <v>4834</v>
      </c>
      <c r="H59" s="60">
        <f t="shared" si="18"/>
        <v>36077</v>
      </c>
      <c r="I59" s="58">
        <v>24420</v>
      </c>
      <c r="J59" s="36"/>
      <c r="K59" s="58">
        <v>170</v>
      </c>
      <c r="L59" s="58">
        <v>7641</v>
      </c>
      <c r="M59" s="59">
        <v>5280</v>
      </c>
      <c r="N59" s="61">
        <f t="shared" si="19"/>
        <v>37511</v>
      </c>
      <c r="O59" s="59">
        <f t="shared" si="20"/>
        <v>1434</v>
      </c>
      <c r="P59" s="62">
        <f t="shared" si="21"/>
        <v>0.03974831610167143</v>
      </c>
      <c r="Q59" s="17">
        <f t="shared" si="22"/>
        <v>600</v>
      </c>
      <c r="R59" s="38">
        <f t="shared" si="23"/>
        <v>0.02518891687657431</v>
      </c>
    </row>
    <row r="60" spans="1:18" ht="15" customHeight="1">
      <c r="A60" s="34"/>
      <c r="B60" s="19"/>
      <c r="C60" s="35" t="s">
        <v>45</v>
      </c>
      <c r="D60" s="3">
        <v>28650</v>
      </c>
      <c r="E60" s="3">
        <v>180</v>
      </c>
      <c r="F60" s="3">
        <v>7236</v>
      </c>
      <c r="G60" s="17">
        <v>4834</v>
      </c>
      <c r="H60" s="37">
        <f t="shared" si="18"/>
        <v>40900</v>
      </c>
      <c r="I60" s="3">
        <v>29370</v>
      </c>
      <c r="J60" s="36"/>
      <c r="K60" s="3">
        <v>170</v>
      </c>
      <c r="L60" s="3">
        <v>7641</v>
      </c>
      <c r="M60" s="17">
        <v>5280</v>
      </c>
      <c r="N60" s="37">
        <f t="shared" si="19"/>
        <v>42461</v>
      </c>
      <c r="O60" s="17">
        <f t="shared" si="20"/>
        <v>1561</v>
      </c>
      <c r="P60" s="38">
        <f t="shared" si="21"/>
        <v>0.038166259168704156</v>
      </c>
      <c r="Q60" s="17">
        <f t="shared" si="22"/>
        <v>720</v>
      </c>
      <c r="R60" s="38">
        <f t="shared" si="23"/>
        <v>0.025130890052356022</v>
      </c>
    </row>
    <row r="61" spans="1:18" ht="15" customHeight="1" thickBot="1">
      <c r="A61" s="50"/>
      <c r="B61" s="51"/>
      <c r="C61" s="52" t="s">
        <v>38</v>
      </c>
      <c r="D61" s="54">
        <v>27866</v>
      </c>
      <c r="E61" s="54">
        <v>183</v>
      </c>
      <c r="F61" s="54">
        <v>7236</v>
      </c>
      <c r="G61" s="53">
        <v>4834</v>
      </c>
      <c r="H61" s="55">
        <f t="shared" si="18"/>
        <v>40119</v>
      </c>
      <c r="I61" s="54">
        <v>28560</v>
      </c>
      <c r="J61" s="78"/>
      <c r="K61" s="54">
        <v>170</v>
      </c>
      <c r="L61" s="54">
        <v>7641</v>
      </c>
      <c r="M61" s="53">
        <v>5280</v>
      </c>
      <c r="N61" s="55">
        <f t="shared" si="19"/>
        <v>41651</v>
      </c>
      <c r="O61" s="53">
        <f t="shared" si="20"/>
        <v>1532</v>
      </c>
      <c r="P61" s="56">
        <f t="shared" si="21"/>
        <v>0.03818639547346644</v>
      </c>
      <c r="Q61" s="63">
        <f t="shared" si="22"/>
        <v>694</v>
      </c>
      <c r="R61" s="56">
        <f t="shared" si="23"/>
        <v>0.02490490203114907</v>
      </c>
    </row>
    <row r="62" spans="1:25" ht="13.5" customHeight="1">
      <c r="A62" s="14"/>
      <c r="B62" s="14"/>
      <c r="C62" s="14"/>
      <c r="D62" s="15"/>
      <c r="E62" s="15"/>
      <c r="F62" s="15"/>
      <c r="G62" s="16"/>
      <c r="H62" s="16"/>
      <c r="I62" s="16"/>
      <c r="J62" s="16"/>
      <c r="K62" s="16"/>
      <c r="L62" s="15"/>
      <c r="M62" s="16"/>
      <c r="N62" s="16"/>
      <c r="O62" s="16"/>
      <c r="P62" s="16"/>
      <c r="Q62" s="17"/>
      <c r="R62" s="18"/>
      <c r="X62" s="10"/>
      <c r="Y62" s="10"/>
    </row>
    <row r="63" spans="1:25" s="1" customFormat="1" ht="13.5" customHeight="1">
      <c r="A63" s="5"/>
      <c r="B63" s="22" t="s">
        <v>34</v>
      </c>
      <c r="C63" s="22"/>
      <c r="D63" s="6"/>
      <c r="E63" s="6"/>
      <c r="F63" s="6"/>
      <c r="G63" s="7"/>
      <c r="H63" s="7"/>
      <c r="I63" s="7"/>
      <c r="J63" s="7"/>
      <c r="K63" s="7"/>
      <c r="L63" s="6"/>
      <c r="M63" s="7"/>
      <c r="N63" s="7"/>
      <c r="O63" s="7"/>
      <c r="P63" s="7"/>
      <c r="Q63" s="7"/>
      <c r="R63" s="8"/>
      <c r="S63" s="11"/>
      <c r="T63" s="11"/>
      <c r="U63" s="11"/>
      <c r="V63" s="11"/>
      <c r="W63" s="11"/>
      <c r="X63" s="11"/>
      <c r="Y63" s="11"/>
    </row>
    <row r="64" spans="1:25" s="9" customFormat="1" ht="13.5" customHeight="1">
      <c r="A64" s="19"/>
      <c r="B64" s="23"/>
      <c r="C64" s="24" t="s">
        <v>55</v>
      </c>
      <c r="D64" s="3"/>
      <c r="E64" s="3"/>
      <c r="F64" s="3"/>
      <c r="G64" s="17"/>
      <c r="H64" s="17"/>
      <c r="I64" s="17"/>
      <c r="J64" s="17"/>
      <c r="K64" s="17"/>
      <c r="L64" s="3"/>
      <c r="M64" s="17"/>
      <c r="N64" s="17"/>
      <c r="O64" s="17"/>
      <c r="P64" s="17"/>
      <c r="Q64" s="20"/>
      <c r="R64" s="21"/>
      <c r="S64" s="12"/>
      <c r="T64" s="12"/>
      <c r="U64" s="12"/>
      <c r="V64" s="12"/>
      <c r="W64" s="12"/>
      <c r="X64" s="12"/>
      <c r="Y64" s="12"/>
    </row>
    <row r="65" spans="1:25" s="9" customFormat="1" ht="13.5" customHeight="1">
      <c r="A65" s="20"/>
      <c r="B65" s="25"/>
      <c r="C65" s="25" t="s">
        <v>66</v>
      </c>
      <c r="D65" s="20"/>
      <c r="E65" s="20"/>
      <c r="F65" s="20"/>
      <c r="G65" s="20"/>
      <c r="H65" s="20"/>
      <c r="I65" s="21"/>
      <c r="J65" s="21"/>
      <c r="K65" s="20"/>
      <c r="L65" s="20"/>
      <c r="M65" s="20"/>
      <c r="N65" s="20"/>
      <c r="O65" s="20"/>
      <c r="P65" s="21"/>
      <c r="Q65" s="20"/>
      <c r="R65" s="21"/>
      <c r="S65" s="12"/>
      <c r="T65" s="12"/>
      <c r="U65" s="12"/>
      <c r="V65" s="12"/>
      <c r="W65" s="12"/>
      <c r="X65" s="12"/>
      <c r="Y65" s="12"/>
    </row>
    <row r="66" spans="1:25" s="9" customFormat="1" ht="13.5" customHeight="1">
      <c r="A66" s="20"/>
      <c r="B66" s="25"/>
      <c r="C66" s="25" t="s">
        <v>56</v>
      </c>
      <c r="D66" s="20"/>
      <c r="E66" s="20"/>
      <c r="F66" s="20"/>
      <c r="G66" s="20"/>
      <c r="H66" s="20"/>
      <c r="I66" s="21"/>
      <c r="J66" s="21"/>
      <c r="K66" s="20"/>
      <c r="L66" s="20"/>
      <c r="M66" s="20"/>
      <c r="N66" s="20"/>
      <c r="O66" s="20"/>
      <c r="P66" s="21"/>
      <c r="Q66" s="17"/>
      <c r="R66" s="18"/>
      <c r="S66" s="12"/>
      <c r="T66" s="12"/>
      <c r="U66" s="12"/>
      <c r="V66" s="12"/>
      <c r="W66" s="12"/>
      <c r="X66" s="12"/>
      <c r="Y66" s="12"/>
    </row>
    <row r="67" spans="1:25" s="9" customFormat="1" ht="13.5" customHeight="1">
      <c r="A67" s="19"/>
      <c r="B67" s="23"/>
      <c r="C67" s="24" t="s">
        <v>67</v>
      </c>
      <c r="D67" s="3"/>
      <c r="E67" s="3"/>
      <c r="F67" s="3"/>
      <c r="G67" s="17"/>
      <c r="H67" s="17"/>
      <c r="I67" s="17"/>
      <c r="J67" s="17"/>
      <c r="K67" s="17"/>
      <c r="L67" s="3"/>
      <c r="M67" s="17"/>
      <c r="N67" s="17"/>
      <c r="O67" s="17"/>
      <c r="P67" s="17"/>
      <c r="Q67" s="20"/>
      <c r="R67" s="21"/>
      <c r="S67" s="12"/>
      <c r="T67" s="12"/>
      <c r="U67" s="12"/>
      <c r="V67" s="12"/>
      <c r="W67" s="12"/>
      <c r="X67" s="12"/>
      <c r="Y67" s="12"/>
    </row>
    <row r="68" spans="1:18" ht="13.5" customHeight="1">
      <c r="A68" s="20"/>
      <c r="B68" s="25"/>
      <c r="C68" s="24" t="s">
        <v>65</v>
      </c>
      <c r="D68" s="20"/>
      <c r="E68" s="20"/>
      <c r="F68" s="20"/>
      <c r="G68" s="20"/>
      <c r="H68" s="21"/>
      <c r="I68" s="20"/>
      <c r="J68" s="20"/>
      <c r="K68" s="20"/>
      <c r="L68" s="20"/>
      <c r="M68" s="20"/>
      <c r="N68" s="21"/>
      <c r="O68" s="20"/>
      <c r="P68" s="21"/>
      <c r="Q68" s="20"/>
      <c r="R68" s="21"/>
    </row>
    <row r="69" spans="1:18" ht="13.5" customHeight="1">
      <c r="A69" s="20"/>
      <c r="B69" s="25"/>
      <c r="C69" s="25" t="s">
        <v>68</v>
      </c>
      <c r="D69" s="20"/>
      <c r="E69" s="20"/>
      <c r="F69" s="20"/>
      <c r="G69" s="20"/>
      <c r="H69" s="21"/>
      <c r="I69" s="20"/>
      <c r="J69" s="20"/>
      <c r="K69" s="20"/>
      <c r="L69" s="20"/>
      <c r="M69" s="20"/>
      <c r="N69" s="21"/>
      <c r="O69" s="20"/>
      <c r="P69" s="21"/>
      <c r="Q69" s="17"/>
      <c r="R69" s="18"/>
    </row>
    <row r="70" spans="1:18" ht="13.5" customHeight="1">
      <c r="A70" s="20"/>
      <c r="B70" s="25"/>
      <c r="C70" s="25"/>
      <c r="D70" s="20"/>
      <c r="E70" s="20"/>
      <c r="F70" s="20"/>
      <c r="G70" s="20"/>
      <c r="H70" s="21"/>
      <c r="I70" s="20"/>
      <c r="J70" s="20"/>
      <c r="K70" s="20"/>
      <c r="L70" s="20"/>
      <c r="M70" s="20"/>
      <c r="N70" s="21"/>
      <c r="O70" s="20"/>
      <c r="P70" s="21"/>
      <c r="Q70" s="20"/>
      <c r="R70" s="21"/>
    </row>
    <row r="73" ht="12.75">
      <c r="O73" s="2"/>
    </row>
    <row r="74" ht="12.75">
      <c r="O74" s="2"/>
    </row>
  </sheetData>
  <sheetProtection/>
  <printOptions horizontalCentered="1"/>
  <pageMargins left="0.5" right="0.5" top="0.5" bottom="0.5" header="0.22" footer="0.01"/>
  <pageSetup fitToHeight="1" fitToWidth="1" horizontalDpi="600" verticalDpi="600" orientation="portrait" scale="56" r:id="rId1"/>
  <rowBreaks count="1" manualBreakCount="1">
    <brk id="4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Fox</dc:creator>
  <cp:keywords/>
  <dc:description/>
  <cp:lastModifiedBy>Jill Taylor</cp:lastModifiedBy>
  <cp:lastPrinted>2011-10-05T21:25:25Z</cp:lastPrinted>
  <dcterms:created xsi:type="dcterms:W3CDTF">2003-05-29T18:39:21Z</dcterms:created>
  <dcterms:modified xsi:type="dcterms:W3CDTF">2013-12-02T20:22:11Z</dcterms:modified>
  <cp:category/>
  <cp:version/>
  <cp:contentType/>
  <cp:contentStatus/>
</cp:coreProperties>
</file>