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Employment\"/>
    </mc:Choice>
  </mc:AlternateContent>
  <xr:revisionPtr revIDLastSave="0" documentId="13_ncr:1_{B5B99753-A439-417A-9304-7553506128FB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Fall 2021" sheetId="1" state="hidden" r:id="rId1"/>
    <sheet name="Fall 2023" sheetId="4" r:id="rId2"/>
    <sheet name="Fall 2023 Split" sheetId="2" r:id="rId3"/>
  </sheets>
  <definedNames>
    <definedName name="_xlnm.Print_Area" localSheetId="0">'Fall 2021'!$A$1:$P$26</definedName>
    <definedName name="_xlnm.Print_Area" localSheetId="2">'Fall 2023 Split'!$A$1:$V$29</definedName>
    <definedName name="sysemployd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9" i="2" l="1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V6" i="2"/>
  <c r="U6" i="2"/>
  <c r="T6" i="2"/>
  <c r="V5" i="2"/>
  <c r="U5" i="2"/>
  <c r="T5" i="2"/>
  <c r="V4" i="2"/>
  <c r="U4" i="2"/>
  <c r="T4" i="2"/>
  <c r="L18" i="4" l="1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9" i="4"/>
  <c r="K9" i="4"/>
  <c r="L8" i="4"/>
  <c r="K8" i="4"/>
  <c r="L7" i="4"/>
  <c r="K7" i="4"/>
  <c r="L4" i="4"/>
  <c r="K4" i="4"/>
  <c r="C18" i="4"/>
  <c r="B18" i="4"/>
  <c r="C17" i="4"/>
  <c r="B17" i="4"/>
  <c r="C15" i="4"/>
  <c r="B15" i="4"/>
  <c r="C13" i="4"/>
  <c r="B13" i="4"/>
  <c r="C12" i="4"/>
  <c r="B12" i="4"/>
  <c r="C11" i="4"/>
  <c r="B11" i="4"/>
  <c r="C9" i="4"/>
  <c r="B9" i="4"/>
  <c r="C8" i="4"/>
  <c r="B8" i="4"/>
  <c r="C7" i="4"/>
  <c r="B7" i="4"/>
  <c r="C16" i="4" l="1"/>
  <c r="B16" i="4"/>
  <c r="H13" i="4" l="1"/>
  <c r="H12" i="4"/>
  <c r="H11" i="4"/>
  <c r="H9" i="4"/>
  <c r="H8" i="4"/>
  <c r="H7" i="4"/>
  <c r="I17" i="4"/>
  <c r="H17" i="4"/>
  <c r="O17" i="4" l="1"/>
  <c r="N17" i="4"/>
  <c r="S20" i="2"/>
  <c r="M18" i="4"/>
  <c r="M17" i="4"/>
  <c r="M20" i="2"/>
  <c r="J20" i="2"/>
  <c r="G20" i="2"/>
  <c r="D20" i="2"/>
  <c r="D18" i="4"/>
  <c r="D17" i="4"/>
  <c r="C14" i="4" l="1"/>
  <c r="B14" i="4"/>
  <c r="J17" i="4" l="1"/>
  <c r="K19" i="4"/>
  <c r="M16" i="4"/>
  <c r="M15" i="4"/>
  <c r="I15" i="4"/>
  <c r="H15" i="4"/>
  <c r="O13" i="4"/>
  <c r="N13" i="4"/>
  <c r="M13" i="4"/>
  <c r="H13" i="1"/>
  <c r="O12" i="4"/>
  <c r="N12" i="4"/>
  <c r="M12" i="4"/>
  <c r="I12" i="4"/>
  <c r="O11" i="4"/>
  <c r="N11" i="4"/>
  <c r="M11" i="4"/>
  <c r="L10" i="4"/>
  <c r="K10" i="4"/>
  <c r="O9" i="4"/>
  <c r="N9" i="4"/>
  <c r="M9" i="4"/>
  <c r="O8" i="4"/>
  <c r="N8" i="4"/>
  <c r="M8" i="4"/>
  <c r="H8" i="1"/>
  <c r="O7" i="4"/>
  <c r="N7" i="4"/>
  <c r="M7" i="4"/>
  <c r="H7" i="1"/>
  <c r="K6" i="4"/>
  <c r="U20" i="2"/>
  <c r="T20" i="2"/>
  <c r="P20" i="2"/>
  <c r="C7" i="1"/>
  <c r="B11" i="1"/>
  <c r="C11" i="1"/>
  <c r="B12" i="1"/>
  <c r="C12" i="1"/>
  <c r="B13" i="1"/>
  <c r="C13" i="1"/>
  <c r="B15" i="1"/>
  <c r="C15" i="1"/>
  <c r="B16" i="1"/>
  <c r="C16" i="1"/>
  <c r="K13" i="1"/>
  <c r="L13" i="1"/>
  <c r="K12" i="1"/>
  <c r="K11" i="1"/>
  <c r="L12" i="1"/>
  <c r="L11" i="1"/>
  <c r="L10" i="1" s="1"/>
  <c r="K8" i="1"/>
  <c r="L8" i="1"/>
  <c r="K9" i="1"/>
  <c r="L9" i="1"/>
  <c r="L7" i="1"/>
  <c r="K7" i="1"/>
  <c r="P34" i="2"/>
  <c r="P35" i="2"/>
  <c r="P36" i="2"/>
  <c r="M4" i="4"/>
  <c r="H11" i="1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P48" i="2"/>
  <c r="P47" i="2"/>
  <c r="P46" i="2"/>
  <c r="P45" i="2"/>
  <c r="P44" i="2"/>
  <c r="P43" i="2"/>
  <c r="P42" i="2"/>
  <c r="P41" i="2"/>
  <c r="P40" i="2"/>
  <c r="P39" i="2"/>
  <c r="P38" i="2"/>
  <c r="P37" i="2"/>
  <c r="L15" i="1"/>
  <c r="L16" i="1"/>
  <c r="K16" i="1"/>
  <c r="K15" i="1"/>
  <c r="F16" i="1"/>
  <c r="E16" i="1"/>
  <c r="F15" i="1"/>
  <c r="E15" i="1"/>
  <c r="F13" i="1"/>
  <c r="E13" i="1"/>
  <c r="G13" i="1" s="1"/>
  <c r="F12" i="1"/>
  <c r="E12" i="1"/>
  <c r="E11" i="1"/>
  <c r="F11" i="1"/>
  <c r="F9" i="1"/>
  <c r="E9" i="1"/>
  <c r="F8" i="1"/>
  <c r="E8" i="1"/>
  <c r="F7" i="1"/>
  <c r="E7" i="1"/>
  <c r="C8" i="1"/>
  <c r="C9" i="1"/>
  <c r="B10" i="4"/>
  <c r="D9" i="4"/>
  <c r="B8" i="1"/>
  <c r="B7" i="1"/>
  <c r="R49" i="2"/>
  <c r="Q49" i="2"/>
  <c r="O49" i="2"/>
  <c r="N49" i="2"/>
  <c r="C49" i="2"/>
  <c r="E49" i="2"/>
  <c r="F49" i="2"/>
  <c r="H49" i="2"/>
  <c r="I49" i="2"/>
  <c r="B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34" i="2"/>
  <c r="C10" i="4"/>
  <c r="C6" i="4"/>
  <c r="D16" i="4"/>
  <c r="D15" i="4"/>
  <c r="D7" i="4"/>
  <c r="D12" i="4"/>
  <c r="D11" i="4"/>
  <c r="D8" i="4"/>
  <c r="B9" i="1"/>
  <c r="B6" i="4"/>
  <c r="D13" i="4"/>
  <c r="G15" i="1" l="1"/>
  <c r="M10" i="4"/>
  <c r="H10" i="4"/>
  <c r="I12" i="1"/>
  <c r="O12" i="1" s="1"/>
  <c r="I7" i="1"/>
  <c r="O7" i="1" s="1"/>
  <c r="I7" i="4"/>
  <c r="K5" i="4"/>
  <c r="H6" i="4"/>
  <c r="I8" i="1"/>
  <c r="I6" i="1" s="1"/>
  <c r="I8" i="4"/>
  <c r="L5" i="4"/>
  <c r="L6" i="4"/>
  <c r="I13" i="1"/>
  <c r="I13" i="4"/>
  <c r="E10" i="1"/>
  <c r="I11" i="1"/>
  <c r="O11" i="1" s="1"/>
  <c r="I11" i="4"/>
  <c r="I9" i="1"/>
  <c r="O9" i="1" s="1"/>
  <c r="I9" i="4"/>
  <c r="O15" i="4"/>
  <c r="N15" i="4"/>
  <c r="R21" i="2"/>
  <c r="L19" i="4"/>
  <c r="S49" i="2"/>
  <c r="D49" i="2"/>
  <c r="P17" i="4"/>
  <c r="F21" i="2"/>
  <c r="G8" i="1"/>
  <c r="D12" i="1"/>
  <c r="D6" i="4"/>
  <c r="Q21" i="2"/>
  <c r="M15" i="1"/>
  <c r="K14" i="1"/>
  <c r="O10" i="4"/>
  <c r="J9" i="4"/>
  <c r="H15" i="1"/>
  <c r="H9" i="1"/>
  <c r="L21" i="2"/>
  <c r="G12" i="1"/>
  <c r="G7" i="1"/>
  <c r="P7" i="4"/>
  <c r="N8" i="1"/>
  <c r="M9" i="1"/>
  <c r="D16" i="1"/>
  <c r="G49" i="2"/>
  <c r="C14" i="1"/>
  <c r="D11" i="1"/>
  <c r="P13" i="4"/>
  <c r="F10" i="1"/>
  <c r="P49" i="2"/>
  <c r="N6" i="4"/>
  <c r="M14" i="4"/>
  <c r="O6" i="4"/>
  <c r="J49" i="2"/>
  <c r="D13" i="1"/>
  <c r="M12" i="1"/>
  <c r="O13" i="1"/>
  <c r="P9" i="4"/>
  <c r="P12" i="4"/>
  <c r="G9" i="1"/>
  <c r="J8" i="4"/>
  <c r="M6" i="4"/>
  <c r="P11" i="4"/>
  <c r="E6" i="1"/>
  <c r="E5" i="1" s="1"/>
  <c r="M13" i="1"/>
  <c r="J7" i="1"/>
  <c r="D14" i="4"/>
  <c r="L14" i="1"/>
  <c r="J7" i="4"/>
  <c r="I6" i="4"/>
  <c r="D8" i="1"/>
  <c r="I15" i="1"/>
  <c r="M7" i="1"/>
  <c r="C6" i="1"/>
  <c r="H5" i="4"/>
  <c r="D10" i="4"/>
  <c r="K10" i="1"/>
  <c r="M10" i="1" s="1"/>
  <c r="J15" i="4"/>
  <c r="J13" i="1"/>
  <c r="N13" i="1"/>
  <c r="F6" i="1"/>
  <c r="N11" i="1"/>
  <c r="D15" i="1"/>
  <c r="D9" i="1"/>
  <c r="E14" i="1"/>
  <c r="J13" i="4"/>
  <c r="G11" i="1"/>
  <c r="P8" i="4"/>
  <c r="F14" i="1"/>
  <c r="K6" i="1"/>
  <c r="N7" i="1"/>
  <c r="L6" i="1"/>
  <c r="L5" i="1" s="1"/>
  <c r="L4" i="1" s="1"/>
  <c r="L17" i="1" s="1"/>
  <c r="J12" i="4"/>
  <c r="H12" i="1"/>
  <c r="M11" i="1"/>
  <c r="M8" i="1"/>
  <c r="C10" i="1"/>
  <c r="J11" i="4"/>
  <c r="V20" i="2"/>
  <c r="M16" i="1"/>
  <c r="G16" i="1"/>
  <c r="G14" i="1" s="1"/>
  <c r="B14" i="1"/>
  <c r="B10" i="1"/>
  <c r="B5" i="4"/>
  <c r="N10" i="4"/>
  <c r="B6" i="1"/>
  <c r="D7" i="1"/>
  <c r="J11" i="1" l="1"/>
  <c r="G10" i="1"/>
  <c r="I10" i="1"/>
  <c r="J9" i="1"/>
  <c r="O8" i="1"/>
  <c r="J8" i="1"/>
  <c r="M5" i="4"/>
  <c r="C4" i="4"/>
  <c r="C5" i="4"/>
  <c r="J10" i="4"/>
  <c r="I10" i="4"/>
  <c r="M14" i="1"/>
  <c r="P15" i="4"/>
  <c r="S21" i="2"/>
  <c r="M19" i="4"/>
  <c r="P6" i="4"/>
  <c r="N15" i="1"/>
  <c r="F5" i="1"/>
  <c r="F4" i="1" s="1"/>
  <c r="F17" i="1" s="1"/>
  <c r="N9" i="1"/>
  <c r="P9" i="1" s="1"/>
  <c r="H6" i="1"/>
  <c r="J6" i="1" s="1"/>
  <c r="P8" i="1"/>
  <c r="O10" i="1"/>
  <c r="D14" i="1"/>
  <c r="C5" i="1"/>
  <c r="C4" i="1" s="1"/>
  <c r="P13" i="1"/>
  <c r="O5" i="4"/>
  <c r="P10" i="4"/>
  <c r="I5" i="1"/>
  <c r="I4" i="1" s="1"/>
  <c r="H4" i="4"/>
  <c r="G6" i="1"/>
  <c r="O15" i="1"/>
  <c r="J15" i="1"/>
  <c r="J6" i="4"/>
  <c r="E4" i="1"/>
  <c r="G4" i="1" s="1"/>
  <c r="G17" i="1" s="1"/>
  <c r="G5" i="1"/>
  <c r="J12" i="1"/>
  <c r="N12" i="1"/>
  <c r="P12" i="1" s="1"/>
  <c r="H10" i="1"/>
  <c r="O6" i="1"/>
  <c r="P7" i="1"/>
  <c r="P11" i="1"/>
  <c r="K5" i="1"/>
  <c r="M6" i="1"/>
  <c r="N5" i="4"/>
  <c r="D10" i="1"/>
  <c r="D5" i="4"/>
  <c r="B5" i="1"/>
  <c r="D6" i="1"/>
  <c r="C19" i="4" l="1"/>
  <c r="D4" i="4"/>
  <c r="B4" i="4"/>
  <c r="O4" i="4"/>
  <c r="I4" i="4"/>
  <c r="I5" i="4"/>
  <c r="N6" i="1"/>
  <c r="P6" i="1" s="1"/>
  <c r="P15" i="1"/>
  <c r="K21" i="2"/>
  <c r="M21" i="2"/>
  <c r="P5" i="4"/>
  <c r="O5" i="1"/>
  <c r="M5" i="1"/>
  <c r="K4" i="1"/>
  <c r="J10" i="1"/>
  <c r="H5" i="1"/>
  <c r="N5" i="1" s="1"/>
  <c r="N10" i="1"/>
  <c r="P10" i="1" s="1"/>
  <c r="J5" i="4"/>
  <c r="E17" i="1"/>
  <c r="N4" i="4"/>
  <c r="B4" i="1"/>
  <c r="D5" i="1"/>
  <c r="C21" i="2"/>
  <c r="O4" i="1"/>
  <c r="C17" i="1"/>
  <c r="D19" i="4" l="1"/>
  <c r="B19" i="4"/>
  <c r="E21" i="2"/>
  <c r="G21" i="2"/>
  <c r="P5" i="1"/>
  <c r="P4" i="4"/>
  <c r="J4" i="4"/>
  <c r="H4" i="1"/>
  <c r="N4" i="1" s="1"/>
  <c r="J5" i="1"/>
  <c r="M4" i="1"/>
  <c r="M17" i="1" s="1"/>
  <c r="K17" i="1"/>
  <c r="B21" i="2"/>
  <c r="D21" i="2"/>
  <c r="D4" i="1"/>
  <c r="D17" i="1" s="1"/>
  <c r="B17" i="1"/>
  <c r="J4" i="1" l="1"/>
  <c r="P4" i="1"/>
  <c r="O18" i="4"/>
  <c r="H18" i="4"/>
  <c r="I16" i="4" l="1"/>
  <c r="H19" i="4"/>
  <c r="H14" i="4"/>
  <c r="H16" i="1"/>
  <c r="N16" i="1" s="1"/>
  <c r="H16" i="4"/>
  <c r="N16" i="4"/>
  <c r="N14" i="4"/>
  <c r="P16" i="4"/>
  <c r="P14" i="4"/>
  <c r="O16" i="4"/>
  <c r="O14" i="4"/>
  <c r="H21" i="2"/>
  <c r="I16" i="1"/>
  <c r="O16" i="1" s="1"/>
  <c r="I21" i="2"/>
  <c r="O19" i="4"/>
  <c r="I14" i="1"/>
  <c r="N19" i="4"/>
  <c r="P18" i="4"/>
  <c r="N18" i="4"/>
  <c r="H14" i="1"/>
  <c r="P16" i="1" l="1"/>
  <c r="P14" i="1" s="1"/>
  <c r="P17" i="1" s="1"/>
  <c r="J16" i="1"/>
  <c r="J14" i="1" s="1"/>
  <c r="J17" i="1" s="1"/>
  <c r="I18" i="4"/>
  <c r="I19" i="4"/>
  <c r="I14" i="4"/>
  <c r="N14" i="1"/>
  <c r="N17" i="1" s="1"/>
  <c r="H17" i="1"/>
  <c r="O14" i="1"/>
  <c r="O17" i="1" s="1"/>
  <c r="I17" i="1"/>
  <c r="J21" i="2"/>
  <c r="J18" i="4" l="1"/>
  <c r="V21" i="2"/>
  <c r="P19" i="4"/>
  <c r="J16" i="4" l="1"/>
  <c r="J14" i="4" l="1"/>
  <c r="P21" i="2" l="1"/>
  <c r="J19" i="4"/>
</calcChain>
</file>

<file path=xl/sharedStrings.xml><?xml version="1.0" encoding="utf-8"?>
<sst xmlns="http://schemas.openxmlformats.org/spreadsheetml/2006/main" count="140" uniqueCount="52">
  <si>
    <t>Boulder</t>
  </si>
  <si>
    <t>Colorado Springs</t>
  </si>
  <si>
    <t>Denver|Anschutz</t>
  </si>
  <si>
    <t>System
Administration</t>
  </si>
  <si>
    <t>CU Total</t>
  </si>
  <si>
    <t>Total</t>
  </si>
  <si>
    <t>Faculty</t>
  </si>
  <si>
    <t>Instructional Faculty</t>
  </si>
  <si>
    <t>Tenured/Tenure Track</t>
  </si>
  <si>
    <t>Full Professor</t>
  </si>
  <si>
    <t>Associate Professor</t>
  </si>
  <si>
    <t>Assistant Professor</t>
  </si>
  <si>
    <t>Non-Tenure Track</t>
  </si>
  <si>
    <t>Instructor/Sr. Instructor</t>
  </si>
  <si>
    <t>Other</t>
  </si>
  <si>
    <t xml:space="preserve">Staff </t>
  </si>
  <si>
    <t>TOTAL</t>
  </si>
  <si>
    <t>Officers</t>
  </si>
  <si>
    <t>Management/Other Professionals/Support Staff</t>
  </si>
  <si>
    <t>Denver</t>
  </si>
  <si>
    <t>Anschutz</t>
  </si>
  <si>
    <t>Research/Public Service Faculty</t>
  </si>
  <si>
    <t>11-0000 Management Occupations</t>
  </si>
  <si>
    <t>13-0000 Business and Financial Operations Occupations</t>
  </si>
  <si>
    <t>43-0000 Office and Administrative Support Occupations</t>
  </si>
  <si>
    <t>29-0000 Healthcare Practitioners and Technical Occupations</t>
  </si>
  <si>
    <t>21- 23- 27-0000 Community Service, Legal, Arts, and Media Occupations</t>
  </si>
  <si>
    <t>15- 17- 19-0000 Computer, Engineering, and Science Occupations</t>
  </si>
  <si>
    <t>31- 33- 35- 37- 39-0000 Service Occupations</t>
  </si>
  <si>
    <t>41-0000 Sales and Related Occupations</t>
  </si>
  <si>
    <t>45- 47-- 49-0000 Natural Resources, Construction, and Maintenance Occupations</t>
  </si>
  <si>
    <t>51- 53-0000 Production, Transportation, and Material Moving Occupations</t>
  </si>
  <si>
    <t>25-4000 Librarians, Curators, and Archivists</t>
  </si>
  <si>
    <t>25-4010 Archivists, Curators, and Museum Technicians</t>
  </si>
  <si>
    <t>25-4020 Librarians</t>
  </si>
  <si>
    <t>25-4030 Library Technicians</t>
  </si>
  <si>
    <t>25-2000 25-3000 25-9000 Student and Academic Affairs and Other Education Services Occupations</t>
  </si>
  <si>
    <t>OTHER NON-PERMANENT EMPLOYEES</t>
  </si>
  <si>
    <t>Includes student faculty, student workers, fellowship, retirees</t>
  </si>
  <si>
    <t>TOTAL INCLUDING NON-PERMANENT EMPLOYEES</t>
  </si>
  <si>
    <t>Sum of "HEADCOUNT" column; Filter on "DESCR" column: For Temps/Stud, UG Student, GR Student, Pre Dr Trainees, Residents, Retirees, Student</t>
  </si>
  <si>
    <t>non-permanent employee count from Oct 31, 2017 COGNOS HCM payroll report provided by Employee Services</t>
  </si>
  <si>
    <t>Part-
Time</t>
  </si>
  <si>
    <t>Full-
Time</t>
  </si>
  <si>
    <t>Denver | Anschutz
Combined</t>
  </si>
  <si>
    <t>University of Colorado Faculty and Staff, Fall 2021</t>
  </si>
  <si>
    <t>Professional Research Assistants (PRAs)</t>
  </si>
  <si>
    <t>All Other Staff</t>
  </si>
  <si>
    <t>BLD counts provided by BoulderIR on xxxx</t>
  </si>
  <si>
    <t>UCCS counts provided by UCCSIR on 4/10/23</t>
  </si>
  <si>
    <t>UCD counts provided by Nathan Schwab on 4/10/23</t>
  </si>
  <si>
    <t>University of Colorado Faculty and Staff,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</si>
</sst>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0"/>
      <name val="MS Sans Serif"/>
    </font>
    <font>
      <sz val="11"/>
      <color theme="1"/>
      <name val="HelveticaNeueLT Std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sz val="8"/>
      <color rgb="FFFF0000"/>
      <name val="Arial"/>
      <family val="2"/>
    </font>
    <font>
      <i/>
      <sz val="10"/>
      <color theme="3" tint="0.39997558519241921"/>
      <name val="Arial"/>
      <family val="2"/>
    </font>
    <font>
      <sz val="10"/>
      <color theme="4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theme="3" tint="0.3999755851924192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64" fontId="31" fillId="24" borderId="10" xfId="28" applyNumberFormat="1" applyFont="1" applyFill="1" applyBorder="1" applyAlignment="1">
      <alignment vertical="center"/>
    </xf>
    <xf numFmtId="164" fontId="31" fillId="24" borderId="11" xfId="28" applyNumberFormat="1" applyFont="1" applyFill="1" applyBorder="1" applyAlignment="1">
      <alignment vertical="center"/>
    </xf>
    <xf numFmtId="164" fontId="31" fillId="24" borderId="12" xfId="0" applyNumberFormat="1" applyFont="1" applyFill="1" applyBorder="1" applyAlignment="1">
      <alignment horizontal="right" vertical="center"/>
    </xf>
    <xf numFmtId="164" fontId="31" fillId="24" borderId="12" xfId="0" applyNumberFormat="1" applyFont="1" applyFill="1" applyBorder="1" applyAlignment="1">
      <alignment vertical="center"/>
    </xf>
    <xf numFmtId="0" fontId="33" fillId="25" borderId="25" xfId="0" applyFont="1" applyFill="1" applyBorder="1" applyAlignment="1">
      <alignment horizontal="left" vertical="center"/>
    </xf>
    <xf numFmtId="0" fontId="37" fillId="24" borderId="10" xfId="0" applyFont="1" applyFill="1" applyBorder="1" applyAlignment="1">
      <alignment vertical="center"/>
    </xf>
    <xf numFmtId="0" fontId="35" fillId="0" borderId="0" xfId="0" applyFont="1"/>
    <xf numFmtId="164" fontId="30" fillId="24" borderId="10" xfId="0" applyNumberFormat="1" applyFont="1" applyFill="1" applyBorder="1" applyAlignment="1">
      <alignment horizontal="right" vertical="center" wrapText="1"/>
    </xf>
    <xf numFmtId="164" fontId="30" fillId="24" borderId="11" xfId="0" applyNumberFormat="1" applyFont="1" applyFill="1" applyBorder="1" applyAlignment="1">
      <alignment horizontal="right" vertical="center"/>
    </xf>
    <xf numFmtId="164" fontId="30" fillId="24" borderId="12" xfId="0" applyNumberFormat="1" applyFont="1" applyFill="1" applyBorder="1" applyAlignment="1">
      <alignment horizontal="right" vertical="center"/>
    </xf>
    <xf numFmtId="164" fontId="30" fillId="24" borderId="11" xfId="0" applyNumberFormat="1" applyFont="1" applyFill="1" applyBorder="1" applyAlignment="1">
      <alignment horizontal="right" vertical="center" wrapText="1"/>
    </xf>
    <xf numFmtId="164" fontId="30" fillId="24" borderId="12" xfId="0" applyNumberFormat="1" applyFont="1" applyFill="1" applyBorder="1" applyAlignment="1">
      <alignment horizontal="right" vertical="center" wrapText="1"/>
    </xf>
    <xf numFmtId="164" fontId="30" fillId="24" borderId="11" xfId="28" applyNumberFormat="1" applyFont="1" applyFill="1" applyBorder="1" applyAlignment="1">
      <alignment vertical="center"/>
    </xf>
    <xf numFmtId="164" fontId="30" fillId="24" borderId="12" xfId="28" applyNumberFormat="1" applyFont="1" applyFill="1" applyBorder="1" applyAlignment="1">
      <alignment vertical="center"/>
    </xf>
    <xf numFmtId="164" fontId="30" fillId="24" borderId="10" xfId="28" applyNumberFormat="1" applyFont="1" applyFill="1" applyBorder="1" applyAlignment="1">
      <alignment vertical="center"/>
    </xf>
    <xf numFmtId="164" fontId="30" fillId="24" borderId="12" xfId="0" applyNumberFormat="1" applyFont="1" applyFill="1" applyBorder="1" applyAlignment="1">
      <alignment vertical="center"/>
    </xf>
    <xf numFmtId="0" fontId="29" fillId="27" borderId="26" xfId="0" applyFont="1" applyFill="1" applyBorder="1"/>
    <xf numFmtId="0" fontId="29" fillId="27" borderId="14" xfId="0" applyFont="1" applyFill="1" applyBorder="1" applyAlignment="1">
      <alignment horizontal="center" vertical="center" wrapText="1"/>
    </xf>
    <xf numFmtId="0" fontId="29" fillId="27" borderId="15" xfId="0" applyFont="1" applyFill="1" applyBorder="1" applyAlignment="1">
      <alignment horizontal="center" vertical="center" wrapText="1"/>
    </xf>
    <xf numFmtId="0" fontId="29" fillId="27" borderId="16" xfId="0" applyFont="1" applyFill="1" applyBorder="1" applyAlignment="1">
      <alignment horizontal="center" vertical="center"/>
    </xf>
    <xf numFmtId="0" fontId="29" fillId="27" borderId="27" xfId="0" applyFont="1" applyFill="1" applyBorder="1" applyAlignment="1">
      <alignment horizontal="center" vertical="center"/>
    </xf>
    <xf numFmtId="0" fontId="2" fillId="27" borderId="31" xfId="0" applyFont="1" applyFill="1" applyBorder="1"/>
    <xf numFmtId="3" fontId="2" fillId="27" borderId="0" xfId="0" applyNumberFormat="1" applyFont="1" applyFill="1"/>
    <xf numFmtId="0" fontId="2" fillId="27" borderId="0" xfId="0" applyFont="1" applyFill="1"/>
    <xf numFmtId="0" fontId="2" fillId="27" borderId="30" xfId="0" applyFont="1" applyFill="1" applyBorder="1"/>
    <xf numFmtId="0" fontId="4" fillId="27" borderId="0" xfId="0" applyFont="1" applyFill="1" applyAlignment="1">
      <alignment vertical="top"/>
    </xf>
    <xf numFmtId="164" fontId="2" fillId="27" borderId="30" xfId="0" applyNumberFormat="1" applyFont="1" applyFill="1" applyBorder="1"/>
    <xf numFmtId="0" fontId="24" fillId="27" borderId="31" xfId="0" applyFont="1" applyFill="1" applyBorder="1"/>
    <xf numFmtId="0" fontId="2" fillId="27" borderId="33" xfId="0" applyFont="1" applyFill="1" applyBorder="1"/>
    <xf numFmtId="0" fontId="2" fillId="27" borderId="34" xfId="0" applyFont="1" applyFill="1" applyBorder="1"/>
    <xf numFmtId="0" fontId="2" fillId="27" borderId="35" xfId="0" applyFont="1" applyFill="1" applyBorder="1"/>
    <xf numFmtId="0" fontId="23" fillId="27" borderId="22" xfId="0" applyFont="1" applyFill="1" applyBorder="1" applyAlignment="1">
      <alignment vertical="center"/>
    </xf>
    <xf numFmtId="0" fontId="2" fillId="27" borderId="23" xfId="0" applyFont="1" applyFill="1" applyBorder="1"/>
    <xf numFmtId="0" fontId="2" fillId="27" borderId="24" xfId="0" applyFont="1" applyFill="1" applyBorder="1"/>
    <xf numFmtId="0" fontId="23" fillId="27" borderId="0" xfId="0" applyFont="1" applyFill="1" applyAlignment="1">
      <alignment vertical="center"/>
    </xf>
    <xf numFmtId="0" fontId="29" fillId="27" borderId="13" xfId="0" applyFont="1" applyFill="1" applyBorder="1"/>
    <xf numFmtId="164" fontId="29" fillId="27" borderId="17" xfId="28" applyNumberFormat="1" applyFont="1" applyFill="1" applyBorder="1" applyAlignment="1">
      <alignment vertical="center"/>
    </xf>
    <xf numFmtId="164" fontId="29" fillId="27" borderId="0" xfId="28" applyNumberFormat="1" applyFont="1" applyFill="1" applyBorder="1" applyAlignment="1">
      <alignment vertical="center"/>
    </xf>
    <xf numFmtId="164" fontId="29" fillId="27" borderId="18" xfId="0" applyNumberFormat="1" applyFont="1" applyFill="1" applyBorder="1" applyAlignment="1">
      <alignment horizontal="right" vertical="center"/>
    </xf>
    <xf numFmtId="164" fontId="29" fillId="27" borderId="0" xfId="0" applyNumberFormat="1" applyFont="1" applyFill="1" applyAlignment="1">
      <alignment vertical="center"/>
    </xf>
    <xf numFmtId="0" fontId="32" fillId="27" borderId="0" xfId="0" applyFont="1" applyFill="1" applyAlignment="1">
      <alignment horizontal="right"/>
    </xf>
    <xf numFmtId="3" fontId="32" fillId="27" borderId="0" xfId="0" applyNumberFormat="1" applyFont="1" applyFill="1"/>
    <xf numFmtId="0" fontId="32" fillId="27" borderId="0" xfId="0" applyFont="1" applyFill="1"/>
    <xf numFmtId="164" fontId="32" fillId="27" borderId="0" xfId="28" applyNumberFormat="1" applyFont="1" applyFill="1" applyBorder="1"/>
    <xf numFmtId="164" fontId="32" fillId="27" borderId="0" xfId="28" applyNumberFormat="1" applyFont="1" applyFill="1"/>
    <xf numFmtId="0" fontId="25" fillId="27" borderId="0" xfId="0" applyFont="1" applyFill="1"/>
    <xf numFmtId="164" fontId="2" fillId="27" borderId="0" xfId="0" applyNumberFormat="1" applyFont="1" applyFill="1"/>
    <xf numFmtId="0" fontId="24" fillId="27" borderId="0" xfId="0" applyFont="1" applyFill="1"/>
    <xf numFmtId="0" fontId="26" fillId="27" borderId="0" xfId="0" applyFont="1" applyFill="1"/>
    <xf numFmtId="0" fontId="2" fillId="27" borderId="20" xfId="0" applyFont="1" applyFill="1" applyBorder="1" applyAlignment="1">
      <alignment wrapText="1"/>
    </xf>
    <xf numFmtId="0" fontId="2" fillId="27" borderId="20" xfId="0" applyFont="1" applyFill="1" applyBorder="1"/>
    <xf numFmtId="164" fontId="30" fillId="27" borderId="18" xfId="0" applyNumberFormat="1" applyFont="1" applyFill="1" applyBorder="1" applyAlignment="1">
      <alignment horizontal="right" vertical="center"/>
    </xf>
    <xf numFmtId="164" fontId="30" fillId="27" borderId="18" xfId="0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vertical="center"/>
    </xf>
    <xf numFmtId="0" fontId="35" fillId="27" borderId="17" xfId="0" applyFont="1" applyFill="1" applyBorder="1" applyAlignment="1">
      <alignment vertical="center"/>
    </xf>
    <xf numFmtId="0" fontId="35" fillId="27" borderId="17" xfId="0" applyFont="1" applyFill="1" applyBorder="1" applyAlignment="1">
      <alignment horizontal="left" vertical="center" indent="2"/>
    </xf>
    <xf numFmtId="0" fontId="35" fillId="27" borderId="17" xfId="0" applyFont="1" applyFill="1" applyBorder="1" applyAlignment="1">
      <alignment horizontal="left" vertical="center" indent="4"/>
    </xf>
    <xf numFmtId="0" fontId="35" fillId="27" borderId="17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vertical="center"/>
    </xf>
    <xf numFmtId="0" fontId="36" fillId="24" borderId="28" xfId="0" applyFont="1" applyFill="1" applyBorder="1"/>
    <xf numFmtId="0" fontId="36" fillId="24" borderId="32" xfId="0" applyFont="1" applyFill="1" applyBorder="1"/>
    <xf numFmtId="0" fontId="35" fillId="27" borderId="31" xfId="0" applyFont="1" applyFill="1" applyBorder="1" applyAlignment="1">
      <alignment horizontal="left" vertical="center" indent="1"/>
    </xf>
    <xf numFmtId="164" fontId="30" fillId="24" borderId="11" xfId="28" applyNumberFormat="1" applyFont="1" applyFill="1" applyBorder="1" applyAlignment="1">
      <alignment horizontal="right" vertical="center" wrapText="1"/>
    </xf>
    <xf numFmtId="164" fontId="30" fillId="24" borderId="29" xfId="0" applyNumberFormat="1" applyFont="1" applyFill="1" applyBorder="1" applyAlignment="1">
      <alignment horizontal="right" vertical="center"/>
    </xf>
    <xf numFmtId="164" fontId="29" fillId="27" borderId="21" xfId="28" applyNumberFormat="1" applyFont="1" applyFill="1" applyBorder="1" applyAlignment="1">
      <alignment vertical="center"/>
    </xf>
    <xf numFmtId="164" fontId="29" fillId="27" borderId="30" xfId="0" applyNumberFormat="1" applyFont="1" applyFill="1" applyBorder="1" applyAlignment="1">
      <alignment horizontal="right" vertical="center"/>
    </xf>
    <xf numFmtId="164" fontId="30" fillId="24" borderId="29" xfId="28" applyNumberFormat="1" applyFont="1" applyFill="1" applyBorder="1" applyAlignment="1">
      <alignment vertical="center"/>
    </xf>
    <xf numFmtId="164" fontId="29" fillId="27" borderId="13" xfId="28" applyNumberFormat="1" applyFont="1" applyFill="1" applyBorder="1" applyAlignment="1">
      <alignment vertical="center"/>
    </xf>
    <xf numFmtId="0" fontId="27" fillId="26" borderId="25" xfId="0" applyFont="1" applyFill="1" applyBorder="1" applyAlignment="1">
      <alignment horizontal="left" vertical="center"/>
    </xf>
    <xf numFmtId="0" fontId="37" fillId="24" borderId="28" xfId="0" applyFont="1" applyFill="1" applyBorder="1" applyAlignment="1">
      <alignment vertical="center"/>
    </xf>
    <xf numFmtId="164" fontId="31" fillId="24" borderId="11" xfId="0" applyNumberFormat="1" applyFont="1" applyFill="1" applyBorder="1" applyAlignment="1">
      <alignment vertical="center"/>
    </xf>
    <xf numFmtId="164" fontId="31" fillId="24" borderId="29" xfId="0" applyNumberFormat="1" applyFont="1" applyFill="1" applyBorder="1" applyAlignment="1">
      <alignment horizontal="right" vertical="center"/>
    </xf>
    <xf numFmtId="0" fontId="2" fillId="27" borderId="10" xfId="0" applyFont="1" applyFill="1" applyBorder="1"/>
    <xf numFmtId="164" fontId="32" fillId="0" borderId="0" xfId="28" applyNumberFormat="1" applyFont="1" applyFill="1" applyAlignment="1"/>
    <xf numFmtId="164" fontId="32" fillId="0" borderId="0" xfId="28" applyNumberFormat="1" applyFont="1" applyFill="1" applyBorder="1" applyAlignment="1"/>
    <xf numFmtId="164" fontId="29" fillId="28" borderId="17" xfId="28" applyNumberFormat="1" applyFont="1" applyFill="1" applyBorder="1" applyAlignment="1">
      <alignment vertical="center"/>
    </xf>
    <xf numFmtId="164" fontId="29" fillId="28" borderId="0" xfId="28" applyNumberFormat="1" applyFont="1" applyFill="1" applyBorder="1" applyAlignment="1">
      <alignment vertical="center"/>
    </xf>
    <xf numFmtId="164" fontId="29" fillId="28" borderId="39" xfId="28" applyNumberFormat="1" applyFont="1" applyFill="1" applyBorder="1" applyAlignment="1">
      <alignment vertical="center"/>
    </xf>
    <xf numFmtId="164" fontId="30" fillId="28" borderId="18" xfId="0" applyNumberFormat="1" applyFont="1" applyFill="1" applyBorder="1" applyAlignment="1">
      <alignment vertical="center"/>
    </xf>
    <xf numFmtId="164" fontId="30" fillId="28" borderId="18" xfId="0" applyNumberFormat="1" applyFont="1" applyFill="1" applyBorder="1" applyAlignment="1">
      <alignment horizontal="right" vertical="center"/>
    </xf>
    <xf numFmtId="0" fontId="35" fillId="28" borderId="17" xfId="0" applyFont="1" applyFill="1" applyBorder="1" applyAlignment="1">
      <alignment horizontal="left" vertical="center" indent="4"/>
    </xf>
    <xf numFmtId="164" fontId="29" fillId="28" borderId="13" xfId="28" applyNumberFormat="1" applyFont="1" applyFill="1" applyBorder="1" applyAlignment="1">
      <alignment vertical="center"/>
    </xf>
    <xf numFmtId="164" fontId="29" fillId="28" borderId="0" xfId="0" applyNumberFormat="1" applyFont="1" applyFill="1" applyAlignment="1">
      <alignment vertical="center"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36" xfId="0" applyFont="1" applyFill="1" applyBorder="1" applyAlignment="1">
      <alignment horizontal="center" vertical="center" wrapText="1"/>
    </xf>
    <xf numFmtId="0" fontId="28" fillId="26" borderId="37" xfId="0" applyFont="1" applyFill="1" applyBorder="1" applyAlignment="1">
      <alignment horizontal="center" vertical="center" wrapText="1"/>
    </xf>
    <xf numFmtId="0" fontId="28" fillId="26" borderId="38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 vertical="center"/>
    </xf>
    <xf numFmtId="0" fontId="34" fillId="25" borderId="38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</cellXfs>
  <cellStyles count="5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4" xfId="32" xr:uid="{00000000-0005-0000-0000-00001F000000}"/>
    <cellStyle name="Comma 4 2" xfId="33" xr:uid="{00000000-0005-0000-0000-000020000000}"/>
    <cellStyle name="Comma 4 3" xfId="34" xr:uid="{00000000-0005-0000-0000-000021000000}"/>
    <cellStyle name="Comma 5" xfId="35" xr:uid="{00000000-0005-0000-0000-000022000000}"/>
    <cellStyle name="Comma 6" xfId="36" xr:uid="{00000000-0005-0000-0000-000023000000}"/>
    <cellStyle name="Comma 7" xfId="58" xr:uid="{00000000-0005-0000-0000-000024000000}"/>
    <cellStyle name="Currency 2" xfId="37" xr:uid="{00000000-0005-0000-0000-000025000000}"/>
    <cellStyle name="Explanatory Text 2" xfId="38" xr:uid="{00000000-0005-0000-0000-000026000000}"/>
    <cellStyle name="Good 2" xfId="39" xr:uid="{00000000-0005-0000-0000-000027000000}"/>
    <cellStyle name="Heading 1 2" xfId="40" xr:uid="{00000000-0005-0000-0000-000028000000}"/>
    <cellStyle name="Heading 2 2" xfId="41" xr:uid="{00000000-0005-0000-0000-000029000000}"/>
    <cellStyle name="Heading 3 2" xfId="42" xr:uid="{00000000-0005-0000-0000-00002A000000}"/>
    <cellStyle name="Heading 4 2" xfId="43" xr:uid="{00000000-0005-0000-0000-00002B000000}"/>
    <cellStyle name="Input 2" xfId="44" xr:uid="{00000000-0005-0000-0000-00002C000000}"/>
    <cellStyle name="Linked Cell 2" xfId="45" xr:uid="{00000000-0005-0000-0000-00002D000000}"/>
    <cellStyle name="Neutral 2" xfId="46" xr:uid="{00000000-0005-0000-0000-00002E000000}"/>
    <cellStyle name="Normal" xfId="0" builtinId="0"/>
    <cellStyle name="Normal 2" xfId="47" xr:uid="{00000000-0005-0000-0000-000030000000}"/>
    <cellStyle name="Normal 2 2" xfId="48" xr:uid="{00000000-0005-0000-0000-000031000000}"/>
    <cellStyle name="Normal 3" xfId="49" xr:uid="{00000000-0005-0000-0000-000032000000}"/>
    <cellStyle name="Normal 4" xfId="56" xr:uid="{00000000-0005-0000-0000-000033000000}"/>
    <cellStyle name="Note 2" xfId="50" xr:uid="{00000000-0005-0000-0000-000034000000}"/>
    <cellStyle name="Output 2" xfId="51" xr:uid="{00000000-0005-0000-0000-000035000000}"/>
    <cellStyle name="Percent 2" xfId="52" xr:uid="{00000000-0005-0000-0000-000036000000}"/>
    <cellStyle name="Percent 3" xfId="57" xr:uid="{00000000-0005-0000-0000-000037000000}"/>
    <cellStyle name="Title 2" xfId="53" xr:uid="{00000000-0005-0000-0000-000038000000}"/>
    <cellStyle name="Total 2" xfId="54" xr:uid="{00000000-0005-0000-0000-000039000000}"/>
    <cellStyle name="Warning Text 2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283845</xdr:colOff>
      <xdr:row>18</xdr:row>
      <xdr:rowOff>66675</xdr:rowOff>
    </xdr:from>
    <xdr:to>
      <xdr:col>13</xdr:col>
      <xdr:colOff>415295</xdr:colOff>
      <xdr:row>25</xdr:row>
      <xdr:rowOff>74329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0" y="4371975"/>
          <a:ext cx="108204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2021; excludes student and other temporary employees and those on leavewithout pay. 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233419</xdr:colOff>
      <xdr:row>19</xdr:row>
      <xdr:rowOff>145677</xdr:rowOff>
    </xdr:from>
    <xdr:to>
      <xdr:col>14</xdr:col>
      <xdr:colOff>400050</xdr:colOff>
      <xdr:row>25</xdr:row>
      <xdr:rowOff>89648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3419" y="5955927"/>
          <a:ext cx="11596631" cy="91552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2023; excludes student and other temporary employees and those on leave without pay. </a:t>
          </a: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233419</xdr:colOff>
      <xdr:row>22</xdr:row>
      <xdr:rowOff>145676</xdr:rowOff>
    </xdr:from>
    <xdr:to>
      <xdr:col>13</xdr:col>
      <xdr:colOff>0</xdr:colOff>
      <xdr:row>59</xdr:row>
      <xdr:rowOff>134470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3419" y="5434852"/>
          <a:ext cx="12272346" cy="108697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Includes all employees reported for IPEDS HR for Fall 2023; excludes student and other temporary employees and those on leave without pay. </a:t>
          </a:r>
          <a:endParaRPr lang="en-US" sz="1050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50">
            <a:effectLst/>
          </a:endParaRPr>
        </a:p>
        <a:p>
          <a:pPr rtl="0" eaLnBrk="1" fontAlgn="auto" latinLnBrk="0" hangingPunct="1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*Per Regent policy, officers include those holding the title of President, Vice President, Associate Vice President, Assistant Vice President, Treasurer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Associate Counsel. </a:t>
          </a:r>
          <a:endParaRPr lang="en-US" sz="1050">
            <a:effectLst/>
          </a:endParaRPr>
        </a:p>
      </xdr:txBody>
    </xdr:sp>
    <xdr:clientData/>
  </xdr:twoCellAnchor>
  <xdr:twoCellAnchor>
    <xdr:from>
      <xdr:col>1</xdr:col>
      <xdr:colOff>596263</xdr:colOff>
      <xdr:row>54</xdr:row>
      <xdr:rowOff>133350</xdr:rowOff>
    </xdr:from>
    <xdr:to>
      <xdr:col>16</xdr:col>
      <xdr:colOff>313764</xdr:colOff>
      <xdr:row>58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282998" y="8022291"/>
          <a:ext cx="9052001" cy="57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UCCS: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libriarians with faculty status are reported as either tenured/tenure track or non-tenure track faculty; those without faculty status are reported as staff. All employees in the research and clinical faculty groups are reported in the Research/Public Service Faculty line.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zoomScaleNormal="100" zoomScaleSheetLayoutView="100" workbookViewId="0">
      <selection activeCell="B27" sqref="B27"/>
    </sheetView>
  </sheetViews>
  <sheetFormatPr defaultColWidth="9.140625" defaultRowHeight="12.75" x14ac:dyDescent="0.2"/>
  <cols>
    <col min="1" max="1" width="50.85546875" style="1" customWidth="1"/>
    <col min="2" max="3" width="9.140625" style="1"/>
    <col min="4" max="4" width="10.28515625" style="1" customWidth="1"/>
    <col min="5" max="13" width="9.140625" style="1"/>
    <col min="14" max="16" width="10.85546875" style="1" customWidth="1"/>
    <col min="17" max="16384" width="9.140625" style="1"/>
  </cols>
  <sheetData>
    <row r="1" spans="1:16" ht="28.5" customHeight="1" x14ac:dyDescent="0.2">
      <c r="A1" s="33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33.75" customHeight="1" thickBot="1" x14ac:dyDescent="0.25">
      <c r="A2" s="70"/>
      <c r="B2" s="85" t="s">
        <v>0</v>
      </c>
      <c r="C2" s="86"/>
      <c r="D2" s="87"/>
      <c r="E2" s="85" t="s">
        <v>1</v>
      </c>
      <c r="F2" s="86"/>
      <c r="G2" s="87"/>
      <c r="H2" s="85" t="s">
        <v>2</v>
      </c>
      <c r="I2" s="86"/>
      <c r="J2" s="87"/>
      <c r="K2" s="85" t="s">
        <v>3</v>
      </c>
      <c r="L2" s="86"/>
      <c r="M2" s="87"/>
      <c r="N2" s="85" t="s">
        <v>4</v>
      </c>
      <c r="O2" s="86"/>
      <c r="P2" s="88"/>
    </row>
    <row r="3" spans="1:16" ht="31.5" customHeight="1" x14ac:dyDescent="0.2">
      <c r="A3" s="18"/>
      <c r="B3" s="19" t="s">
        <v>43</v>
      </c>
      <c r="C3" s="20" t="s">
        <v>42</v>
      </c>
      <c r="D3" s="21" t="s">
        <v>5</v>
      </c>
      <c r="E3" s="19" t="s">
        <v>43</v>
      </c>
      <c r="F3" s="20" t="s">
        <v>42</v>
      </c>
      <c r="G3" s="21" t="s">
        <v>5</v>
      </c>
      <c r="H3" s="19" t="s">
        <v>43</v>
      </c>
      <c r="I3" s="20" t="s">
        <v>42</v>
      </c>
      <c r="J3" s="21" t="s">
        <v>5</v>
      </c>
      <c r="K3" s="19" t="s">
        <v>43</v>
      </c>
      <c r="L3" s="20" t="s">
        <v>42</v>
      </c>
      <c r="M3" s="21" t="s">
        <v>5</v>
      </c>
      <c r="N3" s="19" t="s">
        <v>43</v>
      </c>
      <c r="O3" s="20" t="s">
        <v>42</v>
      </c>
      <c r="P3" s="22" t="s">
        <v>5</v>
      </c>
    </row>
    <row r="4" spans="1:16" ht="21" customHeight="1" x14ac:dyDescent="0.25">
      <c r="A4" s="61" t="s">
        <v>6</v>
      </c>
      <c r="B4" s="9">
        <f>B5+B13</f>
        <v>2520</v>
      </c>
      <c r="C4" s="10">
        <f>C5+C13</f>
        <v>920</v>
      </c>
      <c r="D4" s="11">
        <f>SUM(B4:C4)</f>
        <v>3440</v>
      </c>
      <c r="E4" s="64">
        <f>E5+E13</f>
        <v>475</v>
      </c>
      <c r="F4" s="10">
        <f>F5+F13</f>
        <v>329</v>
      </c>
      <c r="G4" s="11">
        <f>SUM(E4:F4)</f>
        <v>804</v>
      </c>
      <c r="H4" s="64">
        <f>H5+H13</f>
        <v>6311</v>
      </c>
      <c r="I4" s="10">
        <f>I5+I13</f>
        <v>999</v>
      </c>
      <c r="J4" s="11">
        <f>SUM(H4:I4)</f>
        <v>7310</v>
      </c>
      <c r="K4" s="12">
        <f>K5+K13</f>
        <v>0</v>
      </c>
      <c r="L4" s="10">
        <f>L5+L13</f>
        <v>0</v>
      </c>
      <c r="M4" s="11">
        <f>SUM(K4:L4)</f>
        <v>0</v>
      </c>
      <c r="N4" s="12">
        <f>B4+E4+H4+K4</f>
        <v>9306</v>
      </c>
      <c r="O4" s="12">
        <f>C4+F4+I4+L4</f>
        <v>2248</v>
      </c>
      <c r="P4" s="65">
        <f>SUM(N4:O4)</f>
        <v>11554</v>
      </c>
    </row>
    <row r="5" spans="1:16" ht="21" customHeight="1" x14ac:dyDescent="0.2">
      <c r="A5" s="56" t="s">
        <v>7</v>
      </c>
      <c r="B5" s="38">
        <f>B6+B10</f>
        <v>1617</v>
      </c>
      <c r="C5" s="39">
        <f>C6+C10</f>
        <v>724</v>
      </c>
      <c r="D5" s="40">
        <f>SUM(B5:C5)</f>
        <v>2341</v>
      </c>
      <c r="E5" s="39">
        <f>E6+E10</f>
        <v>451</v>
      </c>
      <c r="F5" s="39">
        <f>F6+F10</f>
        <v>317</v>
      </c>
      <c r="G5" s="40">
        <f>SUM(E5:F5)</f>
        <v>768</v>
      </c>
      <c r="H5" s="38">
        <f>H6+H10</f>
        <v>5225</v>
      </c>
      <c r="I5" s="39">
        <f>I6+I10</f>
        <v>969</v>
      </c>
      <c r="J5" s="40">
        <f>SUM(H5:I5)</f>
        <v>6194</v>
      </c>
      <c r="K5" s="39">
        <f>K6+K10</f>
        <v>0</v>
      </c>
      <c r="L5" s="39">
        <f>L6+L10</f>
        <v>0</v>
      </c>
      <c r="M5" s="40">
        <f>SUM(K5:L5)</f>
        <v>0</v>
      </c>
      <c r="N5" s="66">
        <f>B5+E5+H5+K5</f>
        <v>7293</v>
      </c>
      <c r="O5" s="41">
        <f>C5+F5+I5+L5</f>
        <v>2010</v>
      </c>
      <c r="P5" s="67">
        <f>SUM(N5:O5)</f>
        <v>9303</v>
      </c>
    </row>
    <row r="6" spans="1:16" ht="21" customHeight="1" x14ac:dyDescent="0.2">
      <c r="A6" s="57" t="s">
        <v>8</v>
      </c>
      <c r="B6" s="38">
        <f>SUM(B7:B9)</f>
        <v>1158</v>
      </c>
      <c r="C6" s="39">
        <f>SUM(C7:C9)</f>
        <v>3</v>
      </c>
      <c r="D6" s="40">
        <f t="shared" ref="D6:D13" si="0">SUM(B6:C6)</f>
        <v>1161</v>
      </c>
      <c r="E6" s="39">
        <f>SUM(E7:E9)</f>
        <v>269</v>
      </c>
      <c r="F6" s="39">
        <f>SUM(F7:F9)</f>
        <v>4</v>
      </c>
      <c r="G6" s="40">
        <f t="shared" ref="G6:G13" si="1">SUM(E6:F6)</f>
        <v>273</v>
      </c>
      <c r="H6" s="38">
        <f>SUM(H7:H9)</f>
        <v>2984</v>
      </c>
      <c r="I6" s="39">
        <f>SUM(I7:I9)</f>
        <v>50</v>
      </c>
      <c r="J6" s="40">
        <f t="shared" ref="J6:J13" si="2">SUM(H6:I6)</f>
        <v>3034</v>
      </c>
      <c r="K6" s="39">
        <f>SUM(K7:K9)</f>
        <v>0</v>
      </c>
      <c r="L6" s="39">
        <f>SUM(L7:L9)</f>
        <v>0</v>
      </c>
      <c r="M6" s="40">
        <f t="shared" ref="M6:M13" si="3">SUM(K6:L6)</f>
        <v>0</v>
      </c>
      <c r="N6" s="38">
        <f t="shared" ref="N6:N13" si="4">B6+E6+H6+K6</f>
        <v>4411</v>
      </c>
      <c r="O6" s="41">
        <f t="shared" ref="O6:O13" si="5">C6+F6+I6+L6</f>
        <v>57</v>
      </c>
      <c r="P6" s="67">
        <f t="shared" ref="P6:P13" si="6">SUM(N6:O6)</f>
        <v>4468</v>
      </c>
    </row>
    <row r="7" spans="1:16" ht="21" customHeight="1" x14ac:dyDescent="0.2">
      <c r="A7" s="58" t="s">
        <v>9</v>
      </c>
      <c r="B7" s="38">
        <f>'Fall 2023 Split'!B7</f>
        <v>503</v>
      </c>
      <c r="C7" s="39">
        <f>'Fall 2023 Split'!C7</f>
        <v>3</v>
      </c>
      <c r="D7" s="40">
        <f t="shared" si="0"/>
        <v>506</v>
      </c>
      <c r="E7" s="38">
        <f>'Fall 2023 Split'!E7</f>
        <v>83</v>
      </c>
      <c r="F7" s="39">
        <f>'Fall 2023 Split'!F7</f>
        <v>2</v>
      </c>
      <c r="G7" s="40">
        <f t="shared" si="1"/>
        <v>85</v>
      </c>
      <c r="H7" s="39">
        <f>'Fall 2023 Split'!N7</f>
        <v>766</v>
      </c>
      <c r="I7" s="39">
        <f>'Fall 2023 Split'!O7</f>
        <v>9</v>
      </c>
      <c r="J7" s="40">
        <f t="shared" si="2"/>
        <v>775</v>
      </c>
      <c r="K7" s="39">
        <f>'Fall 2023 Split'!Q7</f>
        <v>0</v>
      </c>
      <c r="L7" s="39">
        <f>'Fall 2023 Split'!R7</f>
        <v>0</v>
      </c>
      <c r="M7" s="40">
        <f t="shared" si="3"/>
        <v>0</v>
      </c>
      <c r="N7" s="38">
        <f t="shared" si="4"/>
        <v>1352</v>
      </c>
      <c r="O7" s="41">
        <f t="shared" si="5"/>
        <v>14</v>
      </c>
      <c r="P7" s="67">
        <f t="shared" si="6"/>
        <v>1366</v>
      </c>
    </row>
    <row r="8" spans="1:16" ht="21" customHeight="1" x14ac:dyDescent="0.2">
      <c r="A8" s="58" t="s">
        <v>10</v>
      </c>
      <c r="B8" s="38">
        <f>'Fall 2023 Split'!B8</f>
        <v>372</v>
      </c>
      <c r="C8" s="39">
        <f>'Fall 2023 Split'!C8</f>
        <v>0</v>
      </c>
      <c r="D8" s="40">
        <f t="shared" si="0"/>
        <v>372</v>
      </c>
      <c r="E8" s="38">
        <f>'Fall 2023 Split'!E8</f>
        <v>83</v>
      </c>
      <c r="F8" s="39">
        <f>'Fall 2023 Split'!F8</f>
        <v>2</v>
      </c>
      <c r="G8" s="40">
        <f t="shared" si="1"/>
        <v>85</v>
      </c>
      <c r="H8" s="39">
        <f>'Fall 2023 Split'!N8</f>
        <v>952</v>
      </c>
      <c r="I8" s="39">
        <f>'Fall 2023 Split'!O8</f>
        <v>13</v>
      </c>
      <c r="J8" s="40">
        <f t="shared" si="2"/>
        <v>965</v>
      </c>
      <c r="K8" s="39">
        <f>'Fall 2023 Split'!Q8</f>
        <v>0</v>
      </c>
      <c r="L8" s="39">
        <f>'Fall 2023 Split'!R8</f>
        <v>0</v>
      </c>
      <c r="M8" s="40">
        <f t="shared" si="3"/>
        <v>0</v>
      </c>
      <c r="N8" s="38">
        <f t="shared" si="4"/>
        <v>1407</v>
      </c>
      <c r="O8" s="41">
        <f t="shared" si="5"/>
        <v>15</v>
      </c>
      <c r="P8" s="67">
        <f t="shared" si="6"/>
        <v>1422</v>
      </c>
    </row>
    <row r="9" spans="1:16" ht="21" customHeight="1" x14ac:dyDescent="0.2">
      <c r="A9" s="58" t="s">
        <v>11</v>
      </c>
      <c r="B9" s="38">
        <f>'Fall 2023 Split'!B9</f>
        <v>283</v>
      </c>
      <c r="C9" s="39">
        <f>'Fall 2023 Split'!C9</f>
        <v>0</v>
      </c>
      <c r="D9" s="40">
        <f t="shared" si="0"/>
        <v>283</v>
      </c>
      <c r="E9" s="38">
        <f>'Fall 2023 Split'!E9</f>
        <v>103</v>
      </c>
      <c r="F9" s="39">
        <f>'Fall 2023 Split'!F9</f>
        <v>0</v>
      </c>
      <c r="G9" s="40">
        <f t="shared" si="1"/>
        <v>103</v>
      </c>
      <c r="H9" s="39">
        <f>'Fall 2023 Split'!N9</f>
        <v>1266</v>
      </c>
      <c r="I9" s="39">
        <f>'Fall 2023 Split'!O9</f>
        <v>28</v>
      </c>
      <c r="J9" s="40">
        <f t="shared" si="2"/>
        <v>1294</v>
      </c>
      <c r="K9" s="39">
        <f>'Fall 2023 Split'!Q9</f>
        <v>0</v>
      </c>
      <c r="L9" s="39">
        <f>'Fall 2023 Split'!R9</f>
        <v>0</v>
      </c>
      <c r="M9" s="40">
        <f t="shared" si="3"/>
        <v>0</v>
      </c>
      <c r="N9" s="38">
        <f t="shared" si="4"/>
        <v>1652</v>
      </c>
      <c r="O9" s="41">
        <f t="shared" si="5"/>
        <v>28</v>
      </c>
      <c r="P9" s="67">
        <f t="shared" si="6"/>
        <v>1680</v>
      </c>
    </row>
    <row r="10" spans="1:16" ht="21" customHeight="1" x14ac:dyDescent="0.2">
      <c r="A10" s="57" t="s">
        <v>12</v>
      </c>
      <c r="B10" s="38">
        <f>SUM(B11:B12)</f>
        <v>459</v>
      </c>
      <c r="C10" s="39">
        <f>SUM(C11:C12)</f>
        <v>721</v>
      </c>
      <c r="D10" s="40">
        <f t="shared" si="0"/>
        <v>1180</v>
      </c>
      <c r="E10" s="39">
        <f>SUM(E11:E12)</f>
        <v>182</v>
      </c>
      <c r="F10" s="39">
        <f>SUM(F11:F12)</f>
        <v>313</v>
      </c>
      <c r="G10" s="40">
        <f t="shared" si="1"/>
        <v>495</v>
      </c>
      <c r="H10" s="38">
        <f>SUM(H11:H12)</f>
        <v>2241</v>
      </c>
      <c r="I10" s="39">
        <f>SUM(I11:I12)</f>
        <v>919</v>
      </c>
      <c r="J10" s="40">
        <f t="shared" si="2"/>
        <v>3160</v>
      </c>
      <c r="K10" s="39">
        <f>SUM(K11:K12)</f>
        <v>0</v>
      </c>
      <c r="L10" s="39">
        <f>SUM(L11:L12)</f>
        <v>0</v>
      </c>
      <c r="M10" s="40">
        <f t="shared" si="3"/>
        <v>0</v>
      </c>
      <c r="N10" s="38">
        <f t="shared" si="4"/>
        <v>2882</v>
      </c>
      <c r="O10" s="41">
        <f t="shared" si="5"/>
        <v>1953</v>
      </c>
      <c r="P10" s="67">
        <f t="shared" si="6"/>
        <v>4835</v>
      </c>
    </row>
    <row r="11" spans="1:16" ht="21" customHeight="1" x14ac:dyDescent="0.2">
      <c r="A11" s="58" t="s">
        <v>13</v>
      </c>
      <c r="B11" s="38">
        <f>'Fall 2023 Split'!B11</f>
        <v>459</v>
      </c>
      <c r="C11" s="39">
        <f>'Fall 2023 Split'!C11</f>
        <v>0</v>
      </c>
      <c r="D11" s="40">
        <f t="shared" si="0"/>
        <v>459</v>
      </c>
      <c r="E11" s="38">
        <f>'Fall 2023 Split'!E11</f>
        <v>179</v>
      </c>
      <c r="F11" s="39">
        <f>'Fall 2023 Split'!F11</f>
        <v>22</v>
      </c>
      <c r="G11" s="40">
        <f t="shared" si="1"/>
        <v>201</v>
      </c>
      <c r="H11" s="39">
        <f>'Fall 2023 Split'!N11</f>
        <v>1980</v>
      </c>
      <c r="I11" s="39">
        <f>'Fall 2023 Split'!O11</f>
        <v>7</v>
      </c>
      <c r="J11" s="40">
        <f t="shared" si="2"/>
        <v>1987</v>
      </c>
      <c r="K11" s="39">
        <f>'Fall 2023 Split'!Q11</f>
        <v>0</v>
      </c>
      <c r="L11" s="39">
        <f>'Fall 2023 Split'!R11</f>
        <v>0</v>
      </c>
      <c r="M11" s="40">
        <f t="shared" si="3"/>
        <v>0</v>
      </c>
      <c r="N11" s="38">
        <f t="shared" si="4"/>
        <v>2618</v>
      </c>
      <c r="O11" s="41">
        <f t="shared" si="5"/>
        <v>29</v>
      </c>
      <c r="P11" s="67">
        <f t="shared" si="6"/>
        <v>2647</v>
      </c>
    </row>
    <row r="12" spans="1:16" ht="21" customHeight="1" x14ac:dyDescent="0.2">
      <c r="A12" s="58" t="s">
        <v>14</v>
      </c>
      <c r="B12" s="38">
        <f>'Fall 2023 Split'!B12</f>
        <v>0</v>
      </c>
      <c r="C12" s="39">
        <f>'Fall 2023 Split'!C12</f>
        <v>721</v>
      </c>
      <c r="D12" s="40">
        <f t="shared" si="0"/>
        <v>721</v>
      </c>
      <c r="E12" s="38">
        <f>'Fall 2023 Split'!E12</f>
        <v>3</v>
      </c>
      <c r="F12" s="39">
        <f>'Fall 2023 Split'!F12</f>
        <v>291</v>
      </c>
      <c r="G12" s="40">
        <f t="shared" si="1"/>
        <v>294</v>
      </c>
      <c r="H12" s="39">
        <f>'Fall 2023 Split'!N12</f>
        <v>261</v>
      </c>
      <c r="I12" s="39">
        <f>'Fall 2023 Split'!O12</f>
        <v>912</v>
      </c>
      <c r="J12" s="40">
        <f t="shared" si="2"/>
        <v>1173</v>
      </c>
      <c r="K12" s="39">
        <f>'Fall 2023 Split'!Q12</f>
        <v>0</v>
      </c>
      <c r="L12" s="39">
        <f>'Fall 2023 Split'!R12</f>
        <v>0</v>
      </c>
      <c r="M12" s="40">
        <f t="shared" si="3"/>
        <v>0</v>
      </c>
      <c r="N12" s="38">
        <f t="shared" si="4"/>
        <v>264</v>
      </c>
      <c r="O12" s="41">
        <f t="shared" si="5"/>
        <v>1924</v>
      </c>
      <c r="P12" s="67">
        <f t="shared" si="6"/>
        <v>2188</v>
      </c>
    </row>
    <row r="13" spans="1:16" ht="21" customHeight="1" x14ac:dyDescent="0.2">
      <c r="A13" s="59" t="s">
        <v>21</v>
      </c>
      <c r="B13" s="38">
        <f>'Fall 2023 Split'!B13</f>
        <v>903</v>
      </c>
      <c r="C13" s="39">
        <f>'Fall 2023 Split'!C13</f>
        <v>196</v>
      </c>
      <c r="D13" s="40">
        <f t="shared" si="0"/>
        <v>1099</v>
      </c>
      <c r="E13" s="38">
        <f>'Fall 2023 Split'!E13</f>
        <v>24</v>
      </c>
      <c r="F13" s="39">
        <f>'Fall 2023 Split'!F13</f>
        <v>12</v>
      </c>
      <c r="G13" s="40">
        <f t="shared" si="1"/>
        <v>36</v>
      </c>
      <c r="H13" s="39">
        <f>'Fall 2023 Split'!N13</f>
        <v>1086</v>
      </c>
      <c r="I13" s="39">
        <f>'Fall 2023 Split'!O13</f>
        <v>30</v>
      </c>
      <c r="J13" s="40">
        <f t="shared" si="2"/>
        <v>1116</v>
      </c>
      <c r="K13" s="39">
        <f>'Fall 2023 Split'!Q13</f>
        <v>0</v>
      </c>
      <c r="L13" s="39">
        <f>'Fall 2023 Split'!R13</f>
        <v>0</v>
      </c>
      <c r="M13" s="40">
        <f t="shared" si="3"/>
        <v>0</v>
      </c>
      <c r="N13" s="38">
        <f t="shared" si="4"/>
        <v>2013</v>
      </c>
      <c r="O13" s="41">
        <f t="shared" si="5"/>
        <v>238</v>
      </c>
      <c r="P13" s="67">
        <f t="shared" si="6"/>
        <v>2251</v>
      </c>
    </row>
    <row r="14" spans="1:16" ht="21" customHeight="1" x14ac:dyDescent="0.25">
      <c r="A14" s="62" t="s">
        <v>15</v>
      </c>
      <c r="B14" s="16">
        <f t="shared" ref="B14:M14" si="7">B15+B16</f>
        <v>5663</v>
      </c>
      <c r="C14" s="14">
        <f t="shared" si="7"/>
        <v>583</v>
      </c>
      <c r="D14" s="15">
        <f t="shared" si="7"/>
        <v>6246</v>
      </c>
      <c r="E14" s="14">
        <f t="shared" si="7"/>
        <v>770</v>
      </c>
      <c r="F14" s="14">
        <f t="shared" si="7"/>
        <v>104</v>
      </c>
      <c r="G14" s="15">
        <f t="shared" si="7"/>
        <v>874</v>
      </c>
      <c r="H14" s="14">
        <f t="shared" si="7"/>
        <v>7463</v>
      </c>
      <c r="I14" s="14">
        <f t="shared" si="7"/>
        <v>333</v>
      </c>
      <c r="J14" s="15">
        <f t="shared" si="7"/>
        <v>7796</v>
      </c>
      <c r="K14" s="14">
        <f t="shared" si="7"/>
        <v>570</v>
      </c>
      <c r="L14" s="14">
        <f t="shared" si="7"/>
        <v>16</v>
      </c>
      <c r="M14" s="15">
        <f t="shared" si="7"/>
        <v>586</v>
      </c>
      <c r="N14" s="12">
        <f t="shared" ref="N14:O16" si="8">B14+E14+H14+K14</f>
        <v>14466</v>
      </c>
      <c r="O14" s="12">
        <f t="shared" si="8"/>
        <v>1036</v>
      </c>
      <c r="P14" s="68">
        <f>P15+P16</f>
        <v>15502</v>
      </c>
    </row>
    <row r="15" spans="1:16" ht="21" customHeight="1" x14ac:dyDescent="0.2">
      <c r="A15" s="63" t="s">
        <v>17</v>
      </c>
      <c r="B15" s="38">
        <f>'Fall 2023 Split'!B15</f>
        <v>51</v>
      </c>
      <c r="C15" s="39">
        <f>'Fall 2023 Split'!C15</f>
        <v>1</v>
      </c>
      <c r="D15" s="40">
        <f>SUM(B15:C15)</f>
        <v>52</v>
      </c>
      <c r="E15" s="38">
        <f>'Fall 2023 Split'!E15</f>
        <v>17</v>
      </c>
      <c r="F15" s="39">
        <f>'Fall 2023 Split'!F15</f>
        <v>1</v>
      </c>
      <c r="G15" s="40">
        <f>SUM(E15:F15)</f>
        <v>18</v>
      </c>
      <c r="H15" s="39">
        <f>'Fall 2023 Split'!N15</f>
        <v>49</v>
      </c>
      <c r="I15" s="39">
        <f>'Fall 2023 Split'!O15</f>
        <v>1</v>
      </c>
      <c r="J15" s="40">
        <f>SUM(H15:I15)</f>
        <v>50</v>
      </c>
      <c r="K15" s="39">
        <f>'Fall 2023 Split'!Q15</f>
        <v>35</v>
      </c>
      <c r="L15" s="39">
        <f>'Fall 2023 Split'!R15</f>
        <v>1</v>
      </c>
      <c r="M15" s="40">
        <f>SUM(K15:L15)</f>
        <v>36</v>
      </c>
      <c r="N15" s="39">
        <f t="shared" si="8"/>
        <v>152</v>
      </c>
      <c r="O15" s="39">
        <f t="shared" si="8"/>
        <v>4</v>
      </c>
      <c r="P15" s="67">
        <f>SUM(N15:O15)</f>
        <v>156</v>
      </c>
    </row>
    <row r="16" spans="1:16" ht="21" customHeight="1" x14ac:dyDescent="0.2">
      <c r="A16" s="63" t="s">
        <v>18</v>
      </c>
      <c r="B16" s="69">
        <f>'Fall 2023 Split'!B16</f>
        <v>5612</v>
      </c>
      <c r="C16" s="39">
        <f>'Fall 2023 Split'!C16</f>
        <v>582</v>
      </c>
      <c r="D16" s="40">
        <f>SUM(B16:C16)</f>
        <v>6194</v>
      </c>
      <c r="E16" s="69">
        <f>'Fall 2023 Split'!E16</f>
        <v>753</v>
      </c>
      <c r="F16" s="39">
        <f>'Fall 2023 Split'!F16</f>
        <v>103</v>
      </c>
      <c r="G16" s="40">
        <f>SUM(E16:F16)</f>
        <v>856</v>
      </c>
      <c r="H16" s="39">
        <f>'Fall 2023 Split'!N16</f>
        <v>7414</v>
      </c>
      <c r="I16" s="39">
        <f>'Fall 2023 Split'!O16</f>
        <v>332</v>
      </c>
      <c r="J16" s="40">
        <f>SUM(H16:I16)</f>
        <v>7746</v>
      </c>
      <c r="K16" s="39">
        <f>'Fall 2023 Split'!Q16</f>
        <v>535</v>
      </c>
      <c r="L16" s="39">
        <f>'Fall 2023 Split'!R16</f>
        <v>15</v>
      </c>
      <c r="M16" s="40">
        <f>SUM(K16:L16)</f>
        <v>550</v>
      </c>
      <c r="N16" s="39">
        <f t="shared" si="8"/>
        <v>14314</v>
      </c>
      <c r="O16" s="39">
        <f t="shared" si="8"/>
        <v>1032</v>
      </c>
      <c r="P16" s="67">
        <f>SUM(N16:O16)</f>
        <v>15346</v>
      </c>
    </row>
    <row r="17" spans="1:16" ht="21" customHeight="1" x14ac:dyDescent="0.2">
      <c r="A17" s="71" t="s">
        <v>16</v>
      </c>
      <c r="B17" s="2">
        <f t="shared" ref="B17:P17" si="9">B4+B14</f>
        <v>8183</v>
      </c>
      <c r="C17" s="3">
        <f t="shared" si="9"/>
        <v>1503</v>
      </c>
      <c r="D17" s="4">
        <f t="shared" si="9"/>
        <v>9686</v>
      </c>
      <c r="E17" s="3">
        <f t="shared" si="9"/>
        <v>1245</v>
      </c>
      <c r="F17" s="3">
        <f t="shared" si="9"/>
        <v>433</v>
      </c>
      <c r="G17" s="4">
        <f t="shared" si="9"/>
        <v>1678</v>
      </c>
      <c r="H17" s="3">
        <f t="shared" si="9"/>
        <v>13774</v>
      </c>
      <c r="I17" s="3">
        <f t="shared" si="9"/>
        <v>1332</v>
      </c>
      <c r="J17" s="4">
        <f t="shared" si="9"/>
        <v>15106</v>
      </c>
      <c r="K17" s="3">
        <f t="shared" si="9"/>
        <v>570</v>
      </c>
      <c r="L17" s="3">
        <f t="shared" si="9"/>
        <v>16</v>
      </c>
      <c r="M17" s="4">
        <f t="shared" si="9"/>
        <v>586</v>
      </c>
      <c r="N17" s="3">
        <f t="shared" si="9"/>
        <v>23772</v>
      </c>
      <c r="O17" s="72">
        <f t="shared" si="9"/>
        <v>3284</v>
      </c>
      <c r="P17" s="73">
        <f t="shared" si="9"/>
        <v>27056</v>
      </c>
    </row>
    <row r="18" spans="1:16" x14ac:dyDescent="0.2">
      <c r="A18" s="23"/>
      <c r="B18" s="24"/>
      <c r="C18" s="25"/>
      <c r="D18" s="25"/>
      <c r="E18" s="25"/>
      <c r="F18" s="24"/>
      <c r="G18" s="24"/>
      <c r="H18" s="25"/>
      <c r="I18" s="24"/>
      <c r="J18" s="24"/>
      <c r="K18" s="25"/>
      <c r="L18" s="25"/>
      <c r="M18" s="25"/>
      <c r="N18" s="25"/>
      <c r="O18" s="25"/>
      <c r="P18" s="26"/>
    </row>
    <row r="19" spans="1:16" x14ac:dyDescent="0.2">
      <c r="A19" s="23"/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/>
    </row>
    <row r="20" spans="1:16" x14ac:dyDescent="0.2">
      <c r="A20" s="23"/>
      <c r="B20" s="2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x14ac:dyDescent="0.2">
      <c r="A21" s="29"/>
      <c r="B21" s="2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1:16" x14ac:dyDescent="0.2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x14ac:dyDescent="0.2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x14ac:dyDescent="0.2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16" x14ac:dyDescent="0.2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13.5" thickBot="1" x14ac:dyDescent="0.2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</row>
  </sheetData>
  <mergeCells count="5">
    <mergeCell ref="K2:M2"/>
    <mergeCell ref="N2:P2"/>
    <mergeCell ref="B2:D2"/>
    <mergeCell ref="E2:G2"/>
    <mergeCell ref="H2:J2"/>
  </mergeCells>
  <printOptions gridLines="1"/>
  <pageMargins left="0.7" right="0.7" top="0.75" bottom="0.75" header="0.3" footer="0.3"/>
  <pageSetup paperSize="5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zoomScaleNormal="100" workbookViewId="0">
      <selection activeCell="D27" sqref="D27"/>
    </sheetView>
  </sheetViews>
  <sheetFormatPr defaultRowHeight="12.75" x14ac:dyDescent="0.2"/>
  <cols>
    <col min="1" max="1" width="52.5703125" customWidth="1"/>
  </cols>
  <sheetData>
    <row r="1" spans="1:16" ht="28.5" customHeight="1" x14ac:dyDescent="0.2">
      <c r="A1" s="36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7.25" customHeight="1" thickBot="1" x14ac:dyDescent="0.25">
      <c r="A2" s="6"/>
      <c r="B2" s="92" t="s">
        <v>0</v>
      </c>
      <c r="C2" s="90"/>
      <c r="D2" s="91"/>
      <c r="E2" s="92" t="s">
        <v>1</v>
      </c>
      <c r="F2" s="90"/>
      <c r="G2" s="91"/>
      <c r="H2" s="89" t="s">
        <v>44</v>
      </c>
      <c r="I2" s="90"/>
      <c r="J2" s="91"/>
      <c r="K2" s="89" t="s">
        <v>3</v>
      </c>
      <c r="L2" s="90"/>
      <c r="M2" s="91"/>
      <c r="N2" s="92" t="s">
        <v>4</v>
      </c>
      <c r="O2" s="90"/>
      <c r="P2" s="90"/>
    </row>
    <row r="3" spans="1:16" ht="33.75" customHeight="1" x14ac:dyDescent="0.2">
      <c r="A3" s="37"/>
      <c r="B3" s="19" t="s">
        <v>43</v>
      </c>
      <c r="C3" s="20" t="s">
        <v>42</v>
      </c>
      <c r="D3" s="21" t="s">
        <v>5</v>
      </c>
      <c r="E3" s="19" t="s">
        <v>43</v>
      </c>
      <c r="F3" s="20" t="s">
        <v>42</v>
      </c>
      <c r="G3" s="21" t="s">
        <v>5</v>
      </c>
      <c r="H3" s="19" t="s">
        <v>43</v>
      </c>
      <c r="I3" s="20" t="s">
        <v>42</v>
      </c>
      <c r="J3" s="21" t="s">
        <v>5</v>
      </c>
      <c r="K3" s="19" t="s">
        <v>43</v>
      </c>
      <c r="L3" s="20" t="s">
        <v>42</v>
      </c>
      <c r="M3" s="21" t="s">
        <v>5</v>
      </c>
      <c r="N3" s="19" t="s">
        <v>43</v>
      </c>
      <c r="O3" s="20" t="s">
        <v>42</v>
      </c>
      <c r="P3" s="21" t="s">
        <v>5</v>
      </c>
    </row>
    <row r="4" spans="1:16" ht="21.75" customHeight="1" x14ac:dyDescent="0.2">
      <c r="A4" s="55" t="s">
        <v>6</v>
      </c>
      <c r="B4" s="9">
        <f>'Fall 2023 Split'!B4</f>
        <v>2520</v>
      </c>
      <c r="C4" s="10">
        <f>'Fall 2023 Split'!C4</f>
        <v>920</v>
      </c>
      <c r="D4" s="11">
        <f>'Fall 2023 Split'!D4</f>
        <v>3440</v>
      </c>
      <c r="E4" s="12">
        <v>487</v>
      </c>
      <c r="F4" s="12">
        <v>331</v>
      </c>
      <c r="G4" s="13">
        <v>818</v>
      </c>
      <c r="H4" s="9">
        <f>'Fall 2023 Split'!N4</f>
        <v>6311</v>
      </c>
      <c r="I4" s="10">
        <f>'Fall 2023 Split'!O4</f>
        <v>999</v>
      </c>
      <c r="J4" s="11">
        <f>'Fall 2023 Split'!P4</f>
        <v>7310</v>
      </c>
      <c r="K4" s="12">
        <f>'Fall 2023 Split'!Q4</f>
        <v>0</v>
      </c>
      <c r="L4" s="10">
        <f>'Fall 2023 Split'!R4</f>
        <v>0</v>
      </c>
      <c r="M4" s="11">
        <f>'Fall 2023 Split'!S4</f>
        <v>0</v>
      </c>
      <c r="N4" s="12">
        <f>'Fall 2023 Split'!T4</f>
        <v>9306</v>
      </c>
      <c r="O4" s="12">
        <f>'Fall 2023 Split'!U4</f>
        <v>2248</v>
      </c>
      <c r="P4" s="13">
        <f>'Fall 2023 Split'!V4</f>
        <v>11554</v>
      </c>
    </row>
    <row r="5" spans="1:16" ht="21.75" customHeight="1" x14ac:dyDescent="0.2">
      <c r="A5" s="56" t="s">
        <v>7</v>
      </c>
      <c r="B5" s="38">
        <f>'Fall 2023 Split'!B5</f>
        <v>1617</v>
      </c>
      <c r="C5" s="39">
        <f>'Fall 2023 Split'!C5</f>
        <v>724</v>
      </c>
      <c r="D5" s="53">
        <f>'Fall 2023 Split'!D5</f>
        <v>2341</v>
      </c>
      <c r="E5" s="39">
        <v>466</v>
      </c>
      <c r="F5" s="39">
        <v>305</v>
      </c>
      <c r="G5" s="54">
        <v>771</v>
      </c>
      <c r="H5" s="38">
        <f>'Fall 2023 Split'!N5</f>
        <v>5225</v>
      </c>
      <c r="I5" s="39">
        <f>'Fall 2023 Split'!O5</f>
        <v>969</v>
      </c>
      <c r="J5" s="53">
        <f>'Fall 2023 Split'!P5</f>
        <v>6194</v>
      </c>
      <c r="K5" s="38">
        <f>'Fall 2023 Split'!Q5</f>
        <v>0</v>
      </c>
      <c r="L5" s="39">
        <f>'Fall 2023 Split'!R5</f>
        <v>0</v>
      </c>
      <c r="M5" s="53">
        <f>'Fall 2023 Split'!S5</f>
        <v>0</v>
      </c>
      <c r="N5" s="39">
        <f>'Fall 2023 Split'!T5</f>
        <v>7293</v>
      </c>
      <c r="O5" s="39">
        <f>'Fall 2023 Split'!U5</f>
        <v>2010</v>
      </c>
      <c r="P5" s="54">
        <f>'Fall 2023 Split'!V5</f>
        <v>9303</v>
      </c>
    </row>
    <row r="6" spans="1:16" ht="21.75" customHeight="1" x14ac:dyDescent="0.2">
      <c r="A6" s="57" t="s">
        <v>8</v>
      </c>
      <c r="B6" s="38">
        <f>'Fall 2023 Split'!B6</f>
        <v>1158</v>
      </c>
      <c r="C6" s="39">
        <f>'Fall 2023 Split'!C6</f>
        <v>3</v>
      </c>
      <c r="D6" s="53">
        <f>'Fall 2023 Split'!D6</f>
        <v>1161</v>
      </c>
      <c r="E6" s="39">
        <v>271</v>
      </c>
      <c r="F6" s="39">
        <v>11</v>
      </c>
      <c r="G6" s="54">
        <v>282</v>
      </c>
      <c r="H6" s="38">
        <f>'Fall 2023 Split'!N6</f>
        <v>2984</v>
      </c>
      <c r="I6" s="39">
        <f>'Fall 2023 Split'!O6</f>
        <v>50</v>
      </c>
      <c r="J6" s="53">
        <f>'Fall 2023 Split'!P6</f>
        <v>3034</v>
      </c>
      <c r="K6" s="38">
        <f>'Fall 2023 Split'!Q6</f>
        <v>0</v>
      </c>
      <c r="L6" s="39">
        <f>'Fall 2023 Split'!R6</f>
        <v>0</v>
      </c>
      <c r="M6" s="53">
        <f>'Fall 2023 Split'!S6</f>
        <v>0</v>
      </c>
      <c r="N6" s="39">
        <f>'Fall 2023 Split'!T6</f>
        <v>4411</v>
      </c>
      <c r="O6" s="39">
        <f>'Fall 2023 Split'!U6</f>
        <v>57</v>
      </c>
      <c r="P6" s="54">
        <f>'Fall 2023 Split'!V6</f>
        <v>4468</v>
      </c>
    </row>
    <row r="7" spans="1:16" ht="21.75" customHeight="1" x14ac:dyDescent="0.2">
      <c r="A7" s="58" t="s">
        <v>9</v>
      </c>
      <c r="B7" s="38">
        <f>'Fall 2023 Split'!B7</f>
        <v>503</v>
      </c>
      <c r="C7" s="39">
        <f>'Fall 2023 Split'!C7</f>
        <v>3</v>
      </c>
      <c r="D7" s="53">
        <f>'Fall 2023 Split'!D7</f>
        <v>506</v>
      </c>
      <c r="E7" s="38">
        <v>75</v>
      </c>
      <c r="F7" s="39">
        <v>6</v>
      </c>
      <c r="G7" s="54">
        <v>81</v>
      </c>
      <c r="H7" s="38">
        <f>'Fall 2023 Split'!N7</f>
        <v>766</v>
      </c>
      <c r="I7" s="39">
        <f>'Fall 2023 Split'!O7</f>
        <v>9</v>
      </c>
      <c r="J7" s="53">
        <f>'Fall 2023 Split'!P7</f>
        <v>775</v>
      </c>
      <c r="K7" s="39">
        <f>'Fall 2023 Split'!Q7</f>
        <v>0</v>
      </c>
      <c r="L7" s="39">
        <f>'Fall 2023 Split'!R7</f>
        <v>0</v>
      </c>
      <c r="M7" s="53">
        <f>'Fall 2023 Split'!S7</f>
        <v>0</v>
      </c>
      <c r="N7" s="39">
        <f>'Fall 2023 Split'!T7</f>
        <v>1352</v>
      </c>
      <c r="O7" s="39">
        <f>'Fall 2023 Split'!U7</f>
        <v>14</v>
      </c>
      <c r="P7" s="54">
        <f>'Fall 2023 Split'!V7</f>
        <v>1366</v>
      </c>
    </row>
    <row r="8" spans="1:16" ht="21.75" customHeight="1" x14ac:dyDescent="0.2">
      <c r="A8" s="58" t="s">
        <v>10</v>
      </c>
      <c r="B8" s="38">
        <f>'Fall 2023 Split'!B8</f>
        <v>372</v>
      </c>
      <c r="C8" s="39">
        <f>'Fall 2023 Split'!C8</f>
        <v>0</v>
      </c>
      <c r="D8" s="53">
        <f>'Fall 2023 Split'!D8</f>
        <v>372</v>
      </c>
      <c r="E8" s="38">
        <v>92</v>
      </c>
      <c r="F8" s="39">
        <v>4</v>
      </c>
      <c r="G8" s="54">
        <v>96</v>
      </c>
      <c r="H8" s="38">
        <f>'Fall 2023 Split'!N8</f>
        <v>952</v>
      </c>
      <c r="I8" s="39">
        <f>'Fall 2023 Split'!O8</f>
        <v>13</v>
      </c>
      <c r="J8" s="53">
        <f>'Fall 2023 Split'!P8</f>
        <v>965</v>
      </c>
      <c r="K8" s="39">
        <f>'Fall 2023 Split'!Q8</f>
        <v>0</v>
      </c>
      <c r="L8" s="39">
        <f>'Fall 2023 Split'!R8</f>
        <v>0</v>
      </c>
      <c r="M8" s="53">
        <f>'Fall 2023 Split'!S8</f>
        <v>0</v>
      </c>
      <c r="N8" s="39">
        <f>'Fall 2023 Split'!T8</f>
        <v>1407</v>
      </c>
      <c r="O8" s="39">
        <f>'Fall 2023 Split'!U8</f>
        <v>15</v>
      </c>
      <c r="P8" s="54">
        <f>'Fall 2023 Split'!V8</f>
        <v>1422</v>
      </c>
    </row>
    <row r="9" spans="1:16" ht="21.75" customHeight="1" x14ac:dyDescent="0.2">
      <c r="A9" s="58" t="s">
        <v>11</v>
      </c>
      <c r="B9" s="38">
        <f>'Fall 2023 Split'!B9</f>
        <v>283</v>
      </c>
      <c r="C9" s="39">
        <f>'Fall 2023 Split'!C9</f>
        <v>0</v>
      </c>
      <c r="D9" s="53">
        <f>'Fall 2023 Split'!D9</f>
        <v>283</v>
      </c>
      <c r="E9" s="38">
        <v>104</v>
      </c>
      <c r="F9" s="39">
        <v>1</v>
      </c>
      <c r="G9" s="54">
        <v>105</v>
      </c>
      <c r="H9" s="38">
        <f>'Fall 2023 Split'!N9</f>
        <v>1266</v>
      </c>
      <c r="I9" s="39">
        <f>'Fall 2023 Split'!O9</f>
        <v>28</v>
      </c>
      <c r="J9" s="53">
        <f>'Fall 2023 Split'!P9</f>
        <v>1294</v>
      </c>
      <c r="K9" s="39">
        <f>'Fall 2023 Split'!Q9</f>
        <v>0</v>
      </c>
      <c r="L9" s="39">
        <f>'Fall 2023 Split'!R9</f>
        <v>0</v>
      </c>
      <c r="M9" s="53">
        <f>'Fall 2023 Split'!S9</f>
        <v>0</v>
      </c>
      <c r="N9" s="39">
        <f>'Fall 2023 Split'!T9</f>
        <v>1652</v>
      </c>
      <c r="O9" s="39">
        <f>'Fall 2023 Split'!U9</f>
        <v>28</v>
      </c>
      <c r="P9" s="54">
        <f>'Fall 2023 Split'!V9</f>
        <v>1680</v>
      </c>
    </row>
    <row r="10" spans="1:16" ht="21.75" customHeight="1" x14ac:dyDescent="0.2">
      <c r="A10" s="57" t="s">
        <v>12</v>
      </c>
      <c r="B10" s="38">
        <f>'Fall 2023 Split'!B10</f>
        <v>459</v>
      </c>
      <c r="C10" s="39">
        <f>'Fall 2023 Split'!C10</f>
        <v>721</v>
      </c>
      <c r="D10" s="53">
        <f>'Fall 2023 Split'!D10</f>
        <v>1180</v>
      </c>
      <c r="E10" s="39">
        <v>195</v>
      </c>
      <c r="F10" s="39">
        <v>294</v>
      </c>
      <c r="G10" s="54">
        <v>489</v>
      </c>
      <c r="H10" s="38">
        <f>'Fall 2023 Split'!N10</f>
        <v>2241</v>
      </c>
      <c r="I10" s="39">
        <f>'Fall 2023 Split'!O10</f>
        <v>919</v>
      </c>
      <c r="J10" s="53">
        <f>'Fall 2023 Split'!P10</f>
        <v>3160</v>
      </c>
      <c r="K10" s="38">
        <f>'Fall 2023 Split'!Q10</f>
        <v>0</v>
      </c>
      <c r="L10" s="39">
        <f>'Fall 2023 Split'!R10</f>
        <v>0</v>
      </c>
      <c r="M10" s="53">
        <f>'Fall 2023 Split'!S10</f>
        <v>0</v>
      </c>
      <c r="N10" s="39">
        <f>'Fall 2023 Split'!T10</f>
        <v>2882</v>
      </c>
      <c r="O10" s="39">
        <f>'Fall 2023 Split'!U10</f>
        <v>1953</v>
      </c>
      <c r="P10" s="54">
        <f>'Fall 2023 Split'!V10</f>
        <v>4835</v>
      </c>
    </row>
    <row r="11" spans="1:16" ht="21.75" customHeight="1" x14ac:dyDescent="0.2">
      <c r="A11" s="58" t="s">
        <v>13</v>
      </c>
      <c r="B11" s="38">
        <f>'Fall 2023 Split'!B11</f>
        <v>459</v>
      </c>
      <c r="C11" s="39">
        <f>'Fall 2023 Split'!C11</f>
        <v>0</v>
      </c>
      <c r="D11" s="53">
        <f>'Fall 2023 Split'!D11</f>
        <v>459</v>
      </c>
      <c r="E11" s="38">
        <v>190</v>
      </c>
      <c r="F11" s="39">
        <v>24</v>
      </c>
      <c r="G11" s="54">
        <v>214</v>
      </c>
      <c r="H11" s="38">
        <f>'Fall 2023 Split'!N11</f>
        <v>1980</v>
      </c>
      <c r="I11" s="39">
        <f>'Fall 2023 Split'!O11</f>
        <v>7</v>
      </c>
      <c r="J11" s="53">
        <f>'Fall 2023 Split'!P11</f>
        <v>1987</v>
      </c>
      <c r="K11" s="39">
        <f>'Fall 2023 Split'!Q11</f>
        <v>0</v>
      </c>
      <c r="L11" s="39">
        <f>'Fall 2023 Split'!R11</f>
        <v>0</v>
      </c>
      <c r="M11" s="53">
        <f>'Fall 2023 Split'!S11</f>
        <v>0</v>
      </c>
      <c r="N11" s="39">
        <f>'Fall 2023 Split'!T11</f>
        <v>2618</v>
      </c>
      <c r="O11" s="39">
        <f>'Fall 2023 Split'!U11</f>
        <v>29</v>
      </c>
      <c r="P11" s="54">
        <f>'Fall 2023 Split'!V11</f>
        <v>2647</v>
      </c>
    </row>
    <row r="12" spans="1:16" ht="21.75" customHeight="1" x14ac:dyDescent="0.2">
      <c r="A12" s="58" t="s">
        <v>14</v>
      </c>
      <c r="B12" s="38">
        <f>'Fall 2023 Split'!B12</f>
        <v>0</v>
      </c>
      <c r="C12" s="39">
        <f>'Fall 2023 Split'!C12</f>
        <v>721</v>
      </c>
      <c r="D12" s="53">
        <f>'Fall 2023 Split'!D12</f>
        <v>721</v>
      </c>
      <c r="E12" s="38">
        <v>5</v>
      </c>
      <c r="F12" s="39">
        <v>270</v>
      </c>
      <c r="G12" s="54">
        <v>275</v>
      </c>
      <c r="H12" s="38">
        <f>'Fall 2023 Split'!N12</f>
        <v>261</v>
      </c>
      <c r="I12" s="39">
        <f>'Fall 2023 Split'!O12</f>
        <v>912</v>
      </c>
      <c r="J12" s="53">
        <f>'Fall 2023 Split'!P12</f>
        <v>1173</v>
      </c>
      <c r="K12" s="39">
        <f>'Fall 2023 Split'!Q12</f>
        <v>0</v>
      </c>
      <c r="L12" s="39">
        <f>'Fall 2023 Split'!R12</f>
        <v>0</v>
      </c>
      <c r="M12" s="53">
        <f>'Fall 2023 Split'!S12</f>
        <v>0</v>
      </c>
      <c r="N12" s="39">
        <f>'Fall 2023 Split'!T12</f>
        <v>264</v>
      </c>
      <c r="O12" s="39">
        <f>'Fall 2023 Split'!U12</f>
        <v>1924</v>
      </c>
      <c r="P12" s="54">
        <f>'Fall 2023 Split'!V12</f>
        <v>2188</v>
      </c>
    </row>
    <row r="13" spans="1:16" ht="21.75" customHeight="1" x14ac:dyDescent="0.2">
      <c r="A13" s="59" t="s">
        <v>21</v>
      </c>
      <c r="B13" s="38">
        <f>'Fall 2023 Split'!B13</f>
        <v>903</v>
      </c>
      <c r="C13" s="39">
        <f>'Fall 2023 Split'!C13</f>
        <v>196</v>
      </c>
      <c r="D13" s="53">
        <f>'Fall 2023 Split'!D13</f>
        <v>1099</v>
      </c>
      <c r="E13" s="38">
        <v>21</v>
      </c>
      <c r="F13" s="39">
        <v>26</v>
      </c>
      <c r="G13" s="54">
        <v>47</v>
      </c>
      <c r="H13" s="38">
        <f>'Fall 2023 Split'!N13</f>
        <v>1086</v>
      </c>
      <c r="I13" s="39">
        <f>'Fall 2023 Split'!O13</f>
        <v>30</v>
      </c>
      <c r="J13" s="53">
        <f>'Fall 2023 Split'!P13</f>
        <v>1116</v>
      </c>
      <c r="K13" s="39">
        <f>'Fall 2023 Split'!Q13</f>
        <v>0</v>
      </c>
      <c r="L13" s="39">
        <f>'Fall 2023 Split'!R13</f>
        <v>0</v>
      </c>
      <c r="M13" s="53">
        <f>'Fall 2023 Split'!S13</f>
        <v>0</v>
      </c>
      <c r="N13" s="39">
        <f>'Fall 2023 Split'!T13</f>
        <v>2013</v>
      </c>
      <c r="O13" s="39">
        <f>'Fall 2023 Split'!U13</f>
        <v>238</v>
      </c>
      <c r="P13" s="54">
        <f>'Fall 2023 Split'!V13</f>
        <v>2251</v>
      </c>
    </row>
    <row r="14" spans="1:16" ht="21.75" customHeight="1" x14ac:dyDescent="0.2">
      <c r="A14" s="60" t="s">
        <v>15</v>
      </c>
      <c r="B14" s="14">
        <f>'Fall 2023 Split'!B14</f>
        <v>5663</v>
      </c>
      <c r="C14" s="14">
        <f>'Fall 2023 Split'!C14</f>
        <v>583</v>
      </c>
      <c r="D14" s="15">
        <f>'Fall 2023 Split'!D14</f>
        <v>6246</v>
      </c>
      <c r="E14" s="14">
        <v>706</v>
      </c>
      <c r="F14" s="14">
        <v>116</v>
      </c>
      <c r="G14" s="15">
        <v>822</v>
      </c>
      <c r="H14" s="14">
        <f>'Fall 2023 Split'!N14</f>
        <v>7463</v>
      </c>
      <c r="I14" s="14">
        <f>'Fall 2023 Split'!O14</f>
        <v>333</v>
      </c>
      <c r="J14" s="15">
        <f>'Fall 2023 Split'!P14</f>
        <v>7796</v>
      </c>
      <c r="K14" s="14">
        <f>'Fall 2023 Split'!Q14</f>
        <v>570</v>
      </c>
      <c r="L14" s="14">
        <f>'Fall 2023 Split'!R14</f>
        <v>16</v>
      </c>
      <c r="M14" s="15">
        <f>'Fall 2023 Split'!S14</f>
        <v>586</v>
      </c>
      <c r="N14" s="12">
        <f>'Fall 2023 Split'!T14</f>
        <v>14466</v>
      </c>
      <c r="O14" s="12">
        <f>'Fall 2023 Split'!U14</f>
        <v>1036</v>
      </c>
      <c r="P14" s="17">
        <f>'Fall 2023 Split'!V14</f>
        <v>15502</v>
      </c>
    </row>
    <row r="15" spans="1:16" ht="21.75" customHeight="1" x14ac:dyDescent="0.2">
      <c r="A15" s="57" t="s">
        <v>17</v>
      </c>
      <c r="B15" s="38">
        <f>'Fall 2023 Split'!B15</f>
        <v>51</v>
      </c>
      <c r="C15" s="39">
        <f>'Fall 2023 Split'!C15</f>
        <v>1</v>
      </c>
      <c r="D15" s="53">
        <f>'Fall 2023 Split'!D15</f>
        <v>52</v>
      </c>
      <c r="E15" s="38">
        <v>14</v>
      </c>
      <c r="F15" s="39">
        <v>2</v>
      </c>
      <c r="G15" s="54">
        <v>16</v>
      </c>
      <c r="H15" s="39">
        <f>'Fall 2023 Split'!N15</f>
        <v>49</v>
      </c>
      <c r="I15" s="39">
        <f>'Fall 2023 Split'!O15</f>
        <v>1</v>
      </c>
      <c r="J15" s="53">
        <f>'Fall 2023 Split'!P15</f>
        <v>50</v>
      </c>
      <c r="K15" s="39">
        <f>'Fall 2023 Split'!Q15</f>
        <v>35</v>
      </c>
      <c r="L15" s="39">
        <f>'Fall 2023 Split'!R15</f>
        <v>1</v>
      </c>
      <c r="M15" s="53">
        <f>'Fall 2023 Split'!S15</f>
        <v>36</v>
      </c>
      <c r="N15" s="39">
        <f>'Fall 2023 Split'!T15</f>
        <v>152</v>
      </c>
      <c r="O15" s="41">
        <f>'Fall 2023 Split'!U15</f>
        <v>4</v>
      </c>
      <c r="P15" s="54">
        <f>'Fall 2023 Split'!V15</f>
        <v>156</v>
      </c>
    </row>
    <row r="16" spans="1:16" ht="21.75" customHeight="1" x14ac:dyDescent="0.2">
      <c r="A16" s="57" t="s">
        <v>18</v>
      </c>
      <c r="B16" s="38">
        <f>'Fall 2023 Split'!B16</f>
        <v>5612</v>
      </c>
      <c r="C16" s="39">
        <f>'Fall 2023 Split'!C16</f>
        <v>582</v>
      </c>
      <c r="D16" s="53">
        <f>'Fall 2023 Split'!D16</f>
        <v>6194</v>
      </c>
      <c r="E16" s="38">
        <v>692</v>
      </c>
      <c r="F16" s="39">
        <v>114</v>
      </c>
      <c r="G16" s="54">
        <v>806</v>
      </c>
      <c r="H16" s="39">
        <f>'Fall 2023 Split'!N16</f>
        <v>7414</v>
      </c>
      <c r="I16" s="41">
        <f>'Fall 2023 Split'!O16</f>
        <v>332</v>
      </c>
      <c r="J16" s="54">
        <f>'Fall 2023 Split'!P16</f>
        <v>7746</v>
      </c>
      <c r="K16" s="39">
        <f>'Fall 2023 Split'!Q16</f>
        <v>535</v>
      </c>
      <c r="L16" s="39">
        <f>'Fall 2023 Split'!R16</f>
        <v>15</v>
      </c>
      <c r="M16" s="53">
        <f>'Fall 2023 Split'!S16</f>
        <v>550</v>
      </c>
      <c r="N16" s="39">
        <f>'Fall 2023 Split'!T16</f>
        <v>14314</v>
      </c>
      <c r="O16" s="41">
        <f>'Fall 2023 Split'!U16</f>
        <v>1032</v>
      </c>
      <c r="P16" s="54">
        <f>'Fall 2023 Split'!V16</f>
        <v>15346</v>
      </c>
    </row>
    <row r="17" spans="1:16" ht="21.75" hidden="1" customHeight="1" x14ac:dyDescent="0.2">
      <c r="A17" s="82" t="s">
        <v>46</v>
      </c>
      <c r="B17" s="77">
        <f>'Fall 2023 Split'!B17</f>
        <v>0</v>
      </c>
      <c r="C17" s="78">
        <f>'Fall 2023 Split'!C17</f>
        <v>0</v>
      </c>
      <c r="D17" s="81">
        <f>'Fall 2023 Split'!D17</f>
        <v>0</v>
      </c>
      <c r="E17" s="77">
        <v>1</v>
      </c>
      <c r="F17" s="78">
        <v>1</v>
      </c>
      <c r="G17" s="81">
        <v>2</v>
      </c>
      <c r="H17" s="78">
        <f>'Fall 2023 Split'!N17</f>
        <v>160</v>
      </c>
      <c r="I17" s="78">
        <f>'Fall 2023 Split'!O17</f>
        <v>5</v>
      </c>
      <c r="J17" s="81">
        <f>'Fall 2023 Split'!P17</f>
        <v>165</v>
      </c>
      <c r="K17" s="78">
        <f>'Fall 2023 Split'!Q17</f>
        <v>0</v>
      </c>
      <c r="L17" s="78">
        <f>'Fall 2023 Split'!R17</f>
        <v>0</v>
      </c>
      <c r="M17" s="81">
        <f>'Fall 2023 Split'!S17</f>
        <v>0</v>
      </c>
      <c r="N17" s="78">
        <f>'Fall 2023 Split'!T17</f>
        <v>161</v>
      </c>
      <c r="O17" s="84">
        <f>'Fall 2023 Split'!U17</f>
        <v>5</v>
      </c>
      <c r="P17" s="80">
        <f>'Fall 2023 Split'!V17</f>
        <v>166</v>
      </c>
    </row>
    <row r="18" spans="1:16" ht="21.75" hidden="1" customHeight="1" x14ac:dyDescent="0.2">
      <c r="A18" s="82" t="s">
        <v>47</v>
      </c>
      <c r="B18" s="83">
        <f>'Fall 2023 Split'!B18</f>
        <v>5612</v>
      </c>
      <c r="C18" s="79">
        <f>'Fall 2023 Split'!C18</f>
        <v>582</v>
      </c>
      <c r="D18" s="81">
        <f>'Fall 2023 Split'!D18</f>
        <v>6194</v>
      </c>
      <c r="E18" s="77">
        <v>691</v>
      </c>
      <c r="F18" s="78">
        <v>113</v>
      </c>
      <c r="G18" s="81">
        <v>804</v>
      </c>
      <c r="H18" s="78">
        <f>'Fall 2023 Split'!N18</f>
        <v>7254</v>
      </c>
      <c r="I18" s="78">
        <f>'Fall 2023 Split'!O18</f>
        <v>327</v>
      </c>
      <c r="J18" s="81">
        <f>'Fall 2023 Split'!P18</f>
        <v>7581</v>
      </c>
      <c r="K18" s="78">
        <f>'Fall 2023 Split'!Q18</f>
        <v>535</v>
      </c>
      <c r="L18" s="78">
        <f>'Fall 2023 Split'!R18</f>
        <v>15</v>
      </c>
      <c r="M18" s="81">
        <f>'Fall 2023 Split'!S18</f>
        <v>550</v>
      </c>
      <c r="N18" s="78">
        <f>'Fall 2023 Split'!T18</f>
        <v>14153</v>
      </c>
      <c r="O18" s="84">
        <f>'Fall 2023 Split'!U18</f>
        <v>1027</v>
      </c>
      <c r="P18" s="80">
        <f>'Fall 2023 Split'!V18</f>
        <v>15180</v>
      </c>
    </row>
    <row r="19" spans="1:16" ht="21.75" customHeight="1" x14ac:dyDescent="0.2">
      <c r="A19" s="7" t="s">
        <v>16</v>
      </c>
      <c r="B19" s="2">
        <f>'Fall 2023 Split'!B19</f>
        <v>8183</v>
      </c>
      <c r="C19" s="3">
        <f>'Fall 2023 Split'!C19</f>
        <v>1503</v>
      </c>
      <c r="D19" s="4">
        <f>'Fall 2023 Split'!D19</f>
        <v>9686</v>
      </c>
      <c r="E19" s="3">
        <v>1193</v>
      </c>
      <c r="F19" s="3">
        <v>447</v>
      </c>
      <c r="G19" s="4">
        <v>1640</v>
      </c>
      <c r="H19" s="3">
        <f>'Fall 2023 Split'!N19</f>
        <v>13774</v>
      </c>
      <c r="I19" s="3">
        <f>'Fall 2023 Split'!O19</f>
        <v>1332</v>
      </c>
      <c r="J19" s="4">
        <f>'Fall 2023 Split'!P19</f>
        <v>15106</v>
      </c>
      <c r="K19" s="3">
        <f>'Fall 2023 Split'!Q19</f>
        <v>570</v>
      </c>
      <c r="L19" s="3">
        <f>'Fall 2023 Split'!R19</f>
        <v>16</v>
      </c>
      <c r="M19" s="4">
        <f>'Fall 2023 Split'!S19</f>
        <v>586</v>
      </c>
      <c r="N19" s="3">
        <f>'Fall 2023 Split'!T19</f>
        <v>23772</v>
      </c>
      <c r="O19" s="3">
        <f>'Fall 2023 Split'!U19</f>
        <v>3284</v>
      </c>
      <c r="P19" s="5">
        <f>'Fall 2023 Split'!V19</f>
        <v>27056</v>
      </c>
    </row>
    <row r="20" spans="1:16" x14ac:dyDescent="0.2">
      <c r="A20" s="25"/>
      <c r="B20" s="2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">
      <c r="A21" s="49"/>
      <c r="B21" s="27"/>
      <c r="C21" s="25"/>
      <c r="D21" s="25"/>
      <c r="E21" s="25"/>
      <c r="F21" s="25"/>
      <c r="G21" s="25"/>
      <c r="H21" s="25"/>
      <c r="I21" s="25"/>
      <c r="J21" s="25"/>
      <c r="K21" s="48"/>
      <c r="L21" s="48"/>
      <c r="M21" s="25"/>
      <c r="N21" s="25"/>
      <c r="O21" s="25"/>
      <c r="P21" s="25"/>
    </row>
    <row r="22" spans="1:16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</sheetData>
  <mergeCells count="5">
    <mergeCell ref="K2:M2"/>
    <mergeCell ref="N2:P2"/>
    <mergeCell ref="B2:D2"/>
    <mergeCell ref="E2:G2"/>
    <mergeCell ref="H2:J2"/>
  </mergeCells>
  <pageMargins left="0.7" right="0.7" top="0.75" bottom="0.75" header="0.3" footer="0.3"/>
  <pageSetup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1"/>
  <sheetViews>
    <sheetView tabSelected="1" view="pageBreakPreview" zoomScale="60" zoomScaleNormal="100" workbookViewId="0">
      <selection activeCell="S24" sqref="S24"/>
    </sheetView>
  </sheetViews>
  <sheetFormatPr defaultColWidth="9.140625" defaultRowHeight="12.75" x14ac:dyDescent="0.2"/>
  <cols>
    <col min="1" max="1" width="55.140625" style="1" customWidth="1"/>
    <col min="2" max="3" width="9.140625" style="1" customWidth="1"/>
    <col min="4" max="4" width="10.140625" style="1" customWidth="1"/>
    <col min="5" max="7" width="9.140625" style="1" customWidth="1"/>
    <col min="8" max="9" width="9.140625" style="1"/>
    <col min="10" max="10" width="9.85546875" style="1" bestFit="1" customWidth="1"/>
    <col min="11" max="12" width="9.140625" style="1"/>
    <col min="13" max="13" width="10.85546875" style="1" bestFit="1" customWidth="1"/>
    <col min="14" max="14" width="10.28515625" style="1" hidden="1" customWidth="1"/>
    <col min="15" max="15" width="9.28515625" style="1" hidden="1" customWidth="1"/>
    <col min="16" max="16" width="10.85546875" style="1" hidden="1" customWidth="1"/>
    <col min="17" max="18" width="9.140625" style="1"/>
    <col min="19" max="19" width="9.28515625" style="1" bestFit="1" customWidth="1"/>
    <col min="20" max="21" width="9.140625" style="1"/>
    <col min="22" max="22" width="10.85546875" style="1" bestFit="1" customWidth="1"/>
    <col min="23" max="16384" width="9.140625" style="1"/>
  </cols>
  <sheetData>
    <row r="1" spans="1:22" s="25" customFormat="1" ht="28.5" customHeight="1" x14ac:dyDescent="0.2">
      <c r="A1" s="36" t="s">
        <v>51</v>
      </c>
    </row>
    <row r="2" spans="1:22" s="8" customFormat="1" ht="47.25" customHeight="1" thickBot="1" x14ac:dyDescent="0.25">
      <c r="A2" s="6"/>
      <c r="B2" s="92" t="s">
        <v>0</v>
      </c>
      <c r="C2" s="90"/>
      <c r="D2" s="91"/>
      <c r="E2" s="92" t="s">
        <v>1</v>
      </c>
      <c r="F2" s="90"/>
      <c r="G2" s="91"/>
      <c r="H2" s="92" t="s">
        <v>19</v>
      </c>
      <c r="I2" s="90"/>
      <c r="J2" s="91"/>
      <c r="K2" s="92" t="s">
        <v>20</v>
      </c>
      <c r="L2" s="90"/>
      <c r="M2" s="91"/>
      <c r="N2" s="89" t="s">
        <v>44</v>
      </c>
      <c r="O2" s="90"/>
      <c r="P2" s="91"/>
      <c r="Q2" s="89" t="s">
        <v>3</v>
      </c>
      <c r="R2" s="90"/>
      <c r="S2" s="91"/>
      <c r="T2" s="92" t="s">
        <v>4</v>
      </c>
      <c r="U2" s="90"/>
      <c r="V2" s="90"/>
    </row>
    <row r="3" spans="1:22" s="25" customFormat="1" ht="31.5" customHeight="1" x14ac:dyDescent="0.2">
      <c r="A3" s="37"/>
      <c r="B3" s="19" t="s">
        <v>43</v>
      </c>
      <c r="C3" s="20" t="s">
        <v>42</v>
      </c>
      <c r="D3" s="21" t="s">
        <v>5</v>
      </c>
      <c r="E3" s="19" t="s">
        <v>43</v>
      </c>
      <c r="F3" s="20" t="s">
        <v>42</v>
      </c>
      <c r="G3" s="21" t="s">
        <v>5</v>
      </c>
      <c r="H3" s="19" t="s">
        <v>43</v>
      </c>
      <c r="I3" s="20" t="s">
        <v>42</v>
      </c>
      <c r="J3" s="21" t="s">
        <v>5</v>
      </c>
      <c r="K3" s="19" t="s">
        <v>43</v>
      </c>
      <c r="L3" s="20" t="s">
        <v>42</v>
      </c>
      <c r="M3" s="21" t="s">
        <v>5</v>
      </c>
      <c r="N3" s="19" t="s">
        <v>43</v>
      </c>
      <c r="O3" s="20" t="s">
        <v>42</v>
      </c>
      <c r="P3" s="21" t="s">
        <v>5</v>
      </c>
      <c r="Q3" s="19" t="s">
        <v>43</v>
      </c>
      <c r="R3" s="20" t="s">
        <v>42</v>
      </c>
      <c r="S3" s="21" t="s">
        <v>5</v>
      </c>
      <c r="T3" s="19" t="s">
        <v>43</v>
      </c>
      <c r="U3" s="20" t="s">
        <v>42</v>
      </c>
      <c r="V3" s="21" t="s">
        <v>5</v>
      </c>
    </row>
    <row r="4" spans="1:22" ht="21.75" customHeight="1" x14ac:dyDescent="0.2">
      <c r="A4" s="55" t="s">
        <v>6</v>
      </c>
      <c r="B4" s="9">
        <v>2520</v>
      </c>
      <c r="C4" s="10">
        <v>920</v>
      </c>
      <c r="D4" s="11">
        <v>3440</v>
      </c>
      <c r="E4" s="12">
        <v>475</v>
      </c>
      <c r="F4" s="12">
        <v>329</v>
      </c>
      <c r="G4" s="13">
        <v>804</v>
      </c>
      <c r="H4" s="12">
        <v>648</v>
      </c>
      <c r="I4" s="12">
        <v>455</v>
      </c>
      <c r="J4" s="13">
        <v>1103</v>
      </c>
      <c r="K4" s="12">
        <v>5663</v>
      </c>
      <c r="L4" s="12">
        <v>544</v>
      </c>
      <c r="M4" s="13">
        <v>6207</v>
      </c>
      <c r="N4" s="9">
        <v>6311</v>
      </c>
      <c r="O4" s="10">
        <v>999</v>
      </c>
      <c r="P4" s="11">
        <v>7310</v>
      </c>
      <c r="Q4" s="12">
        <v>0</v>
      </c>
      <c r="R4" s="10">
        <v>0</v>
      </c>
      <c r="S4" s="11">
        <v>0</v>
      </c>
      <c r="T4" s="12">
        <f>SUM(B4,E4,H4,K4,Q4)</f>
        <v>9306</v>
      </c>
      <c r="U4" s="12">
        <f t="shared" ref="U4:V4" si="0">SUM(C4,F4,I4,L4,R4)</f>
        <v>2248</v>
      </c>
      <c r="V4" s="13">
        <f t="shared" si="0"/>
        <v>11554</v>
      </c>
    </row>
    <row r="5" spans="1:22" s="25" customFormat="1" ht="21.75" customHeight="1" x14ac:dyDescent="0.2">
      <c r="A5" s="56" t="s">
        <v>7</v>
      </c>
      <c r="B5" s="38">
        <v>1617</v>
      </c>
      <c r="C5" s="39">
        <v>724</v>
      </c>
      <c r="D5" s="53">
        <v>2341</v>
      </c>
      <c r="E5" s="39">
        <v>451</v>
      </c>
      <c r="F5" s="39">
        <v>317</v>
      </c>
      <c r="G5" s="54">
        <v>768</v>
      </c>
      <c r="H5" s="39">
        <v>600</v>
      </c>
      <c r="I5" s="39">
        <v>448</v>
      </c>
      <c r="J5" s="54">
        <v>1048</v>
      </c>
      <c r="K5" s="39">
        <v>4625</v>
      </c>
      <c r="L5" s="39">
        <v>521</v>
      </c>
      <c r="M5" s="54">
        <v>5146</v>
      </c>
      <c r="N5" s="38">
        <v>5225</v>
      </c>
      <c r="O5" s="39">
        <v>969</v>
      </c>
      <c r="P5" s="53">
        <v>6194</v>
      </c>
      <c r="Q5" s="38">
        <v>0</v>
      </c>
      <c r="R5" s="39">
        <v>0</v>
      </c>
      <c r="S5" s="53">
        <v>0</v>
      </c>
      <c r="T5" s="39">
        <f t="shared" ref="T5:T19" si="1">SUM(B5,E5,H5,K5,Q5)</f>
        <v>7293</v>
      </c>
      <c r="U5" s="39">
        <f t="shared" ref="U5:U19" si="2">SUM(C5,F5,I5,L5,R5)</f>
        <v>2010</v>
      </c>
      <c r="V5" s="54">
        <f t="shared" ref="V5:V19" si="3">SUM(D5,G5,J5,M5,S5)</f>
        <v>9303</v>
      </c>
    </row>
    <row r="6" spans="1:22" s="25" customFormat="1" ht="21.75" customHeight="1" x14ac:dyDescent="0.2">
      <c r="A6" s="57" t="s">
        <v>8</v>
      </c>
      <c r="B6" s="38">
        <v>1158</v>
      </c>
      <c r="C6" s="39">
        <v>3</v>
      </c>
      <c r="D6" s="53">
        <v>1161</v>
      </c>
      <c r="E6" s="39">
        <v>269</v>
      </c>
      <c r="F6" s="39">
        <v>4</v>
      </c>
      <c r="G6" s="54">
        <v>273</v>
      </c>
      <c r="H6" s="39">
        <v>364</v>
      </c>
      <c r="I6" s="39">
        <v>1</v>
      </c>
      <c r="J6" s="54">
        <v>365</v>
      </c>
      <c r="K6" s="39">
        <v>2620</v>
      </c>
      <c r="L6" s="39">
        <v>49</v>
      </c>
      <c r="M6" s="54">
        <v>2669</v>
      </c>
      <c r="N6" s="38">
        <v>2984</v>
      </c>
      <c r="O6" s="39">
        <v>50</v>
      </c>
      <c r="P6" s="53">
        <v>3034</v>
      </c>
      <c r="Q6" s="38">
        <v>0</v>
      </c>
      <c r="R6" s="39">
        <v>0</v>
      </c>
      <c r="S6" s="53">
        <v>0</v>
      </c>
      <c r="T6" s="39">
        <f t="shared" si="1"/>
        <v>4411</v>
      </c>
      <c r="U6" s="39">
        <f t="shared" si="2"/>
        <v>57</v>
      </c>
      <c r="V6" s="54">
        <f t="shared" si="3"/>
        <v>4468</v>
      </c>
    </row>
    <row r="7" spans="1:22" s="25" customFormat="1" ht="21.75" customHeight="1" x14ac:dyDescent="0.2">
      <c r="A7" s="58" t="s">
        <v>9</v>
      </c>
      <c r="B7" s="38">
        <v>503</v>
      </c>
      <c r="C7" s="39">
        <v>3</v>
      </c>
      <c r="D7" s="53">
        <v>506</v>
      </c>
      <c r="E7" s="38">
        <v>83</v>
      </c>
      <c r="F7" s="39">
        <v>2</v>
      </c>
      <c r="G7" s="54">
        <v>85</v>
      </c>
      <c r="H7" s="38">
        <v>130</v>
      </c>
      <c r="I7" s="39">
        <v>0</v>
      </c>
      <c r="J7" s="54">
        <v>130</v>
      </c>
      <c r="K7" s="38">
        <v>636</v>
      </c>
      <c r="L7" s="39">
        <v>9</v>
      </c>
      <c r="M7" s="54">
        <v>645</v>
      </c>
      <c r="N7" s="38">
        <v>766</v>
      </c>
      <c r="O7" s="39">
        <v>9</v>
      </c>
      <c r="P7" s="53">
        <v>775</v>
      </c>
      <c r="Q7" s="39">
        <v>0</v>
      </c>
      <c r="R7" s="39">
        <v>0</v>
      </c>
      <c r="S7" s="53">
        <v>0</v>
      </c>
      <c r="T7" s="39">
        <f t="shared" si="1"/>
        <v>1352</v>
      </c>
      <c r="U7" s="39">
        <f t="shared" si="2"/>
        <v>14</v>
      </c>
      <c r="V7" s="54">
        <f t="shared" si="3"/>
        <v>1366</v>
      </c>
    </row>
    <row r="8" spans="1:22" s="25" customFormat="1" ht="21.75" customHeight="1" x14ac:dyDescent="0.2">
      <c r="A8" s="58" t="s">
        <v>10</v>
      </c>
      <c r="B8" s="38">
        <v>372</v>
      </c>
      <c r="C8" s="39">
        <v>0</v>
      </c>
      <c r="D8" s="53">
        <v>372</v>
      </c>
      <c r="E8" s="38">
        <v>83</v>
      </c>
      <c r="F8" s="39">
        <v>2</v>
      </c>
      <c r="G8" s="54">
        <v>85</v>
      </c>
      <c r="H8" s="38">
        <v>142</v>
      </c>
      <c r="I8" s="39">
        <v>1</v>
      </c>
      <c r="J8" s="54">
        <v>143</v>
      </c>
      <c r="K8" s="38">
        <v>810</v>
      </c>
      <c r="L8" s="39">
        <v>12</v>
      </c>
      <c r="M8" s="54">
        <v>822</v>
      </c>
      <c r="N8" s="38">
        <v>952</v>
      </c>
      <c r="O8" s="39">
        <v>13</v>
      </c>
      <c r="P8" s="53">
        <v>965</v>
      </c>
      <c r="Q8" s="39">
        <v>0</v>
      </c>
      <c r="R8" s="39">
        <v>0</v>
      </c>
      <c r="S8" s="53">
        <v>0</v>
      </c>
      <c r="T8" s="39">
        <f t="shared" si="1"/>
        <v>1407</v>
      </c>
      <c r="U8" s="39">
        <f t="shared" si="2"/>
        <v>15</v>
      </c>
      <c r="V8" s="54">
        <f t="shared" si="3"/>
        <v>1422</v>
      </c>
    </row>
    <row r="9" spans="1:22" s="25" customFormat="1" ht="21.75" customHeight="1" x14ac:dyDescent="0.2">
      <c r="A9" s="58" t="s">
        <v>11</v>
      </c>
      <c r="B9" s="38">
        <v>283</v>
      </c>
      <c r="C9" s="39">
        <v>0</v>
      </c>
      <c r="D9" s="53">
        <v>283</v>
      </c>
      <c r="E9" s="38">
        <v>103</v>
      </c>
      <c r="F9" s="39">
        <v>0</v>
      </c>
      <c r="G9" s="54">
        <v>103</v>
      </c>
      <c r="H9" s="38">
        <v>92</v>
      </c>
      <c r="I9" s="39">
        <v>0</v>
      </c>
      <c r="J9" s="54">
        <v>92</v>
      </c>
      <c r="K9" s="38">
        <v>1174</v>
      </c>
      <c r="L9" s="39">
        <v>28</v>
      </c>
      <c r="M9" s="54">
        <v>1202</v>
      </c>
      <c r="N9" s="38">
        <v>1266</v>
      </c>
      <c r="O9" s="39">
        <v>28</v>
      </c>
      <c r="P9" s="53">
        <v>1294</v>
      </c>
      <c r="Q9" s="39">
        <v>0</v>
      </c>
      <c r="R9" s="39">
        <v>0</v>
      </c>
      <c r="S9" s="53">
        <v>0</v>
      </c>
      <c r="T9" s="39">
        <f t="shared" si="1"/>
        <v>1652</v>
      </c>
      <c r="U9" s="39">
        <f t="shared" si="2"/>
        <v>28</v>
      </c>
      <c r="V9" s="54">
        <f t="shared" si="3"/>
        <v>1680</v>
      </c>
    </row>
    <row r="10" spans="1:22" s="25" customFormat="1" ht="21.75" customHeight="1" x14ac:dyDescent="0.2">
      <c r="A10" s="57" t="s">
        <v>12</v>
      </c>
      <c r="B10" s="38">
        <v>459</v>
      </c>
      <c r="C10" s="39">
        <v>721</v>
      </c>
      <c r="D10" s="53">
        <v>1180</v>
      </c>
      <c r="E10" s="39">
        <v>182</v>
      </c>
      <c r="F10" s="39">
        <v>313</v>
      </c>
      <c r="G10" s="54">
        <v>495</v>
      </c>
      <c r="H10" s="39">
        <v>236</v>
      </c>
      <c r="I10" s="39">
        <v>447</v>
      </c>
      <c r="J10" s="54">
        <v>683</v>
      </c>
      <c r="K10" s="39">
        <v>2005</v>
      </c>
      <c r="L10" s="39">
        <v>472</v>
      </c>
      <c r="M10" s="54">
        <v>2477</v>
      </c>
      <c r="N10" s="38">
        <v>2241</v>
      </c>
      <c r="O10" s="39">
        <v>919</v>
      </c>
      <c r="P10" s="53">
        <v>3160</v>
      </c>
      <c r="Q10" s="38">
        <v>0</v>
      </c>
      <c r="R10" s="39">
        <v>0</v>
      </c>
      <c r="S10" s="53">
        <v>0</v>
      </c>
      <c r="T10" s="39">
        <f t="shared" si="1"/>
        <v>2882</v>
      </c>
      <c r="U10" s="39">
        <f t="shared" si="2"/>
        <v>1953</v>
      </c>
      <c r="V10" s="54">
        <f t="shared" si="3"/>
        <v>4835</v>
      </c>
    </row>
    <row r="11" spans="1:22" s="25" customFormat="1" ht="21.75" customHeight="1" x14ac:dyDescent="0.2">
      <c r="A11" s="58" t="s">
        <v>13</v>
      </c>
      <c r="B11" s="38">
        <v>459</v>
      </c>
      <c r="C11" s="39">
        <v>0</v>
      </c>
      <c r="D11" s="53">
        <v>459</v>
      </c>
      <c r="E11" s="38">
        <v>179</v>
      </c>
      <c r="F11" s="39">
        <v>22</v>
      </c>
      <c r="G11" s="54">
        <v>201</v>
      </c>
      <c r="H11" s="38">
        <v>138</v>
      </c>
      <c r="I11" s="39">
        <v>1</v>
      </c>
      <c r="J11" s="54">
        <v>139</v>
      </c>
      <c r="K11" s="38">
        <v>1842</v>
      </c>
      <c r="L11" s="39">
        <v>6</v>
      </c>
      <c r="M11" s="54">
        <v>1848</v>
      </c>
      <c r="N11" s="38">
        <v>1980</v>
      </c>
      <c r="O11" s="39">
        <v>7</v>
      </c>
      <c r="P11" s="53">
        <v>1987</v>
      </c>
      <c r="Q11" s="39">
        <v>0</v>
      </c>
      <c r="R11" s="39">
        <v>0</v>
      </c>
      <c r="S11" s="53">
        <v>0</v>
      </c>
      <c r="T11" s="39">
        <f t="shared" si="1"/>
        <v>2618</v>
      </c>
      <c r="U11" s="39">
        <f t="shared" si="2"/>
        <v>29</v>
      </c>
      <c r="V11" s="54">
        <f t="shared" si="3"/>
        <v>2647</v>
      </c>
    </row>
    <row r="12" spans="1:22" s="25" customFormat="1" ht="21.75" customHeight="1" x14ac:dyDescent="0.2">
      <c r="A12" s="58" t="s">
        <v>14</v>
      </c>
      <c r="B12" s="38">
        <v>0</v>
      </c>
      <c r="C12" s="39">
        <v>721</v>
      </c>
      <c r="D12" s="53">
        <v>721</v>
      </c>
      <c r="E12" s="38">
        <v>3</v>
      </c>
      <c r="F12" s="39">
        <v>291</v>
      </c>
      <c r="G12" s="54">
        <v>294</v>
      </c>
      <c r="H12" s="38">
        <v>98</v>
      </c>
      <c r="I12" s="39">
        <v>446</v>
      </c>
      <c r="J12" s="54">
        <v>544</v>
      </c>
      <c r="K12" s="38">
        <v>163</v>
      </c>
      <c r="L12" s="39">
        <v>466</v>
      </c>
      <c r="M12" s="54">
        <v>629</v>
      </c>
      <c r="N12" s="38">
        <v>261</v>
      </c>
      <c r="O12" s="39">
        <v>912</v>
      </c>
      <c r="P12" s="53">
        <v>1173</v>
      </c>
      <c r="Q12" s="39">
        <v>0</v>
      </c>
      <c r="R12" s="39">
        <v>0</v>
      </c>
      <c r="S12" s="53">
        <v>0</v>
      </c>
      <c r="T12" s="39">
        <f t="shared" si="1"/>
        <v>264</v>
      </c>
      <c r="U12" s="39">
        <f t="shared" si="2"/>
        <v>1924</v>
      </c>
      <c r="V12" s="54">
        <f t="shared" si="3"/>
        <v>2188</v>
      </c>
    </row>
    <row r="13" spans="1:22" s="25" customFormat="1" ht="21.75" customHeight="1" x14ac:dyDescent="0.2">
      <c r="A13" s="59" t="s">
        <v>21</v>
      </c>
      <c r="B13" s="38">
        <v>903</v>
      </c>
      <c r="C13" s="39">
        <v>196</v>
      </c>
      <c r="D13" s="53">
        <v>1099</v>
      </c>
      <c r="E13" s="38">
        <v>24</v>
      </c>
      <c r="F13" s="39">
        <v>12</v>
      </c>
      <c r="G13" s="54">
        <v>36</v>
      </c>
      <c r="H13" s="38">
        <v>48</v>
      </c>
      <c r="I13" s="39">
        <v>7</v>
      </c>
      <c r="J13" s="54">
        <v>55</v>
      </c>
      <c r="K13" s="38">
        <v>1038</v>
      </c>
      <c r="L13" s="39">
        <v>23</v>
      </c>
      <c r="M13" s="54">
        <v>1061</v>
      </c>
      <c r="N13" s="38">
        <v>1086</v>
      </c>
      <c r="O13" s="39">
        <v>30</v>
      </c>
      <c r="P13" s="53">
        <v>1116</v>
      </c>
      <c r="Q13" s="39">
        <v>0</v>
      </c>
      <c r="R13" s="39">
        <v>0</v>
      </c>
      <c r="S13" s="53">
        <v>0</v>
      </c>
      <c r="T13" s="39">
        <f t="shared" si="1"/>
        <v>2013</v>
      </c>
      <c r="U13" s="39">
        <f t="shared" si="2"/>
        <v>238</v>
      </c>
      <c r="V13" s="54">
        <f t="shared" si="3"/>
        <v>2251</v>
      </c>
    </row>
    <row r="14" spans="1:22" ht="21.75" customHeight="1" x14ac:dyDescent="0.2">
      <c r="A14" s="60" t="s">
        <v>15</v>
      </c>
      <c r="B14" s="14">
        <v>5663</v>
      </c>
      <c r="C14" s="14">
        <v>583</v>
      </c>
      <c r="D14" s="15">
        <v>6246</v>
      </c>
      <c r="E14" s="14">
        <v>770</v>
      </c>
      <c r="F14" s="14">
        <v>104</v>
      </c>
      <c r="G14" s="15">
        <v>874</v>
      </c>
      <c r="H14" s="14">
        <v>790</v>
      </c>
      <c r="I14" s="14">
        <v>42</v>
      </c>
      <c r="J14" s="15">
        <v>832</v>
      </c>
      <c r="K14" s="14">
        <v>6673</v>
      </c>
      <c r="L14" s="14">
        <v>291</v>
      </c>
      <c r="M14" s="15">
        <v>6964</v>
      </c>
      <c r="N14" s="14">
        <v>7463</v>
      </c>
      <c r="O14" s="14">
        <v>333</v>
      </c>
      <c r="P14" s="15">
        <v>7796</v>
      </c>
      <c r="Q14" s="14">
        <v>570</v>
      </c>
      <c r="R14" s="14">
        <v>16</v>
      </c>
      <c r="S14" s="15">
        <v>586</v>
      </c>
      <c r="T14" s="12">
        <f t="shared" si="1"/>
        <v>14466</v>
      </c>
      <c r="U14" s="12">
        <f t="shared" si="2"/>
        <v>1036</v>
      </c>
      <c r="V14" s="17">
        <f t="shared" si="3"/>
        <v>15502</v>
      </c>
    </row>
    <row r="15" spans="1:22" s="25" customFormat="1" ht="21.75" customHeight="1" x14ac:dyDescent="0.2">
      <c r="A15" s="57" t="s">
        <v>17</v>
      </c>
      <c r="B15" s="38">
        <v>51</v>
      </c>
      <c r="C15" s="39">
        <v>1</v>
      </c>
      <c r="D15" s="53">
        <v>52</v>
      </c>
      <c r="E15" s="38">
        <v>17</v>
      </c>
      <c r="F15" s="39">
        <v>1</v>
      </c>
      <c r="G15" s="54">
        <v>18</v>
      </c>
      <c r="H15" s="38">
        <v>21</v>
      </c>
      <c r="I15" s="39"/>
      <c r="J15" s="54">
        <v>21</v>
      </c>
      <c r="K15" s="38">
        <v>28</v>
      </c>
      <c r="L15" s="39">
        <v>1</v>
      </c>
      <c r="M15" s="54">
        <v>29</v>
      </c>
      <c r="N15" s="39">
        <v>49</v>
      </c>
      <c r="O15" s="39">
        <v>1</v>
      </c>
      <c r="P15" s="53">
        <v>50</v>
      </c>
      <c r="Q15" s="39">
        <v>35</v>
      </c>
      <c r="R15" s="39">
        <v>1</v>
      </c>
      <c r="S15" s="53">
        <v>36</v>
      </c>
      <c r="T15" s="39">
        <f t="shared" si="1"/>
        <v>152</v>
      </c>
      <c r="U15" s="41">
        <f t="shared" si="2"/>
        <v>4</v>
      </c>
      <c r="V15" s="54">
        <f t="shared" si="3"/>
        <v>156</v>
      </c>
    </row>
    <row r="16" spans="1:22" s="25" customFormat="1" ht="21.75" customHeight="1" x14ac:dyDescent="0.2">
      <c r="A16" s="57" t="s">
        <v>18</v>
      </c>
      <c r="B16" s="38">
        <v>5612</v>
      </c>
      <c r="C16" s="39">
        <v>582</v>
      </c>
      <c r="D16" s="53">
        <v>6194</v>
      </c>
      <c r="E16" s="38">
        <v>753</v>
      </c>
      <c r="F16" s="39">
        <v>103</v>
      </c>
      <c r="G16" s="54">
        <v>856</v>
      </c>
      <c r="H16" s="38">
        <v>769</v>
      </c>
      <c r="I16" s="39">
        <v>42</v>
      </c>
      <c r="J16" s="54">
        <v>811</v>
      </c>
      <c r="K16" s="38">
        <v>6645</v>
      </c>
      <c r="L16" s="39">
        <v>290</v>
      </c>
      <c r="M16" s="54">
        <v>6935</v>
      </c>
      <c r="N16" s="39">
        <v>7414</v>
      </c>
      <c r="O16" s="41">
        <v>332</v>
      </c>
      <c r="P16" s="54">
        <v>7746</v>
      </c>
      <c r="Q16" s="39">
        <v>535</v>
      </c>
      <c r="R16" s="39">
        <v>15</v>
      </c>
      <c r="S16" s="53">
        <v>550</v>
      </c>
      <c r="T16" s="39">
        <f t="shared" si="1"/>
        <v>14314</v>
      </c>
      <c r="U16" s="41">
        <f t="shared" si="2"/>
        <v>1032</v>
      </c>
      <c r="V16" s="54">
        <f t="shared" si="3"/>
        <v>15346</v>
      </c>
    </row>
    <row r="17" spans="1:22" s="25" customFormat="1" ht="21.75" hidden="1" customHeight="1" x14ac:dyDescent="0.2">
      <c r="A17" s="82" t="s">
        <v>46</v>
      </c>
      <c r="B17" s="77"/>
      <c r="C17" s="78"/>
      <c r="D17" s="81">
        <v>0</v>
      </c>
      <c r="E17" s="77">
        <v>1</v>
      </c>
      <c r="F17" s="78">
        <v>0</v>
      </c>
      <c r="G17" s="81">
        <v>1</v>
      </c>
      <c r="H17" s="77">
        <v>31</v>
      </c>
      <c r="I17" s="78">
        <v>3</v>
      </c>
      <c r="J17" s="81">
        <v>34</v>
      </c>
      <c r="K17" s="77">
        <v>129</v>
      </c>
      <c r="L17" s="78">
        <v>2</v>
      </c>
      <c r="M17" s="81">
        <v>131</v>
      </c>
      <c r="N17" s="78">
        <v>160</v>
      </c>
      <c r="O17" s="78">
        <v>5</v>
      </c>
      <c r="P17" s="81">
        <v>165</v>
      </c>
      <c r="Q17" s="78">
        <v>0</v>
      </c>
      <c r="R17" s="78">
        <v>0</v>
      </c>
      <c r="S17" s="81">
        <v>0</v>
      </c>
      <c r="T17" s="78">
        <f t="shared" si="1"/>
        <v>161</v>
      </c>
      <c r="U17" s="84">
        <f t="shared" si="2"/>
        <v>5</v>
      </c>
      <c r="V17" s="80">
        <f t="shared" si="3"/>
        <v>166</v>
      </c>
    </row>
    <row r="18" spans="1:22" s="25" customFormat="1" ht="21.75" hidden="1" customHeight="1" x14ac:dyDescent="0.2">
      <c r="A18" s="82" t="s">
        <v>47</v>
      </c>
      <c r="B18" s="83">
        <v>5612</v>
      </c>
      <c r="C18" s="79">
        <v>582</v>
      </c>
      <c r="D18" s="81">
        <v>6194</v>
      </c>
      <c r="E18" s="77">
        <v>752</v>
      </c>
      <c r="F18" s="78">
        <v>103</v>
      </c>
      <c r="G18" s="81">
        <v>855</v>
      </c>
      <c r="H18" s="83">
        <v>738</v>
      </c>
      <c r="I18" s="79">
        <v>39</v>
      </c>
      <c r="J18" s="81">
        <v>777</v>
      </c>
      <c r="K18" s="83">
        <v>6516</v>
      </c>
      <c r="L18" s="79">
        <v>288</v>
      </c>
      <c r="M18" s="81">
        <v>6804</v>
      </c>
      <c r="N18" s="78">
        <v>7254</v>
      </c>
      <c r="O18" s="78">
        <v>327</v>
      </c>
      <c r="P18" s="81">
        <v>7581</v>
      </c>
      <c r="Q18" s="78">
        <v>535</v>
      </c>
      <c r="R18" s="78">
        <v>15</v>
      </c>
      <c r="S18" s="81">
        <v>550</v>
      </c>
      <c r="T18" s="78">
        <f t="shared" si="1"/>
        <v>14153</v>
      </c>
      <c r="U18" s="84">
        <f t="shared" si="2"/>
        <v>1027</v>
      </c>
      <c r="V18" s="80">
        <f t="shared" si="3"/>
        <v>15180</v>
      </c>
    </row>
    <row r="19" spans="1:22" ht="21.75" customHeight="1" x14ac:dyDescent="0.2">
      <c r="A19" s="7" t="s">
        <v>16</v>
      </c>
      <c r="B19" s="2">
        <v>8183</v>
      </c>
      <c r="C19" s="3">
        <v>1503</v>
      </c>
      <c r="D19" s="4">
        <v>9686</v>
      </c>
      <c r="E19" s="3">
        <v>1245</v>
      </c>
      <c r="F19" s="3">
        <v>433</v>
      </c>
      <c r="G19" s="4">
        <v>1678</v>
      </c>
      <c r="H19" s="3">
        <v>1438</v>
      </c>
      <c r="I19" s="3">
        <v>497</v>
      </c>
      <c r="J19" s="4">
        <v>1935</v>
      </c>
      <c r="K19" s="3">
        <v>12336</v>
      </c>
      <c r="L19" s="3">
        <v>835</v>
      </c>
      <c r="M19" s="4">
        <v>13171</v>
      </c>
      <c r="N19" s="3">
        <v>13774</v>
      </c>
      <c r="O19" s="3">
        <v>1332</v>
      </c>
      <c r="P19" s="4">
        <v>15106</v>
      </c>
      <c r="Q19" s="3">
        <v>570</v>
      </c>
      <c r="R19" s="3">
        <v>16</v>
      </c>
      <c r="S19" s="4">
        <v>586</v>
      </c>
      <c r="T19" s="3">
        <f t="shared" si="1"/>
        <v>23772</v>
      </c>
      <c r="U19" s="3">
        <f t="shared" si="2"/>
        <v>3284</v>
      </c>
      <c r="V19" s="5">
        <f t="shared" si="3"/>
        <v>27056</v>
      </c>
    </row>
    <row r="20" spans="1:22" s="47" customFormat="1" ht="21.75" hidden="1" customHeight="1" x14ac:dyDescent="0.2">
      <c r="A20" s="42" t="s">
        <v>37</v>
      </c>
      <c r="B20" s="43"/>
      <c r="C20" s="44"/>
      <c r="D20" s="45">
        <f t="shared" ref="D20" si="4">SUM(B20:C20)</f>
        <v>0</v>
      </c>
      <c r="E20" s="75">
        <v>0</v>
      </c>
      <c r="F20" s="76"/>
      <c r="G20" s="45">
        <f t="shared" ref="G20" si="5">SUM(E20:F20)</f>
        <v>0</v>
      </c>
      <c r="H20" s="46"/>
      <c r="I20" s="45"/>
      <c r="J20" s="45">
        <f t="shared" ref="J20" si="6">SUM(H20:I20)</f>
        <v>0</v>
      </c>
      <c r="K20" s="46"/>
      <c r="L20" s="45"/>
      <c r="M20" s="45">
        <f t="shared" ref="M20" si="7">SUM(K20:L20)</f>
        <v>0</v>
      </c>
      <c r="N20" s="46"/>
      <c r="O20" s="46"/>
      <c r="P20" s="46" t="e">
        <f>J20+M20+#REF!</f>
        <v>#REF!</v>
      </c>
      <c r="Q20" s="46"/>
      <c r="R20" s="46"/>
      <c r="S20" s="45">
        <f t="shared" ref="S20" si="8">SUM(Q20:R20)</f>
        <v>0</v>
      </c>
      <c r="T20" s="46" t="e">
        <f>B20+E20+H20+K20+#REF!+Q20</f>
        <v>#REF!</v>
      </c>
      <c r="U20" s="46" t="e">
        <f>C20+F20+I20+L20+#REF!+R20</f>
        <v>#REF!</v>
      </c>
      <c r="V20" s="46" t="e">
        <f>D20+G20+J20+M20+#REF!+S20</f>
        <v>#REF!</v>
      </c>
    </row>
    <row r="21" spans="1:22" s="47" customFormat="1" ht="21.75" hidden="1" customHeight="1" x14ac:dyDescent="0.2">
      <c r="A21" s="42" t="s">
        <v>39</v>
      </c>
      <c r="B21" s="43">
        <f t="shared" ref="B21:M21" si="9">B19+B20</f>
        <v>8183</v>
      </c>
      <c r="C21" s="43">
        <f t="shared" si="9"/>
        <v>1503</v>
      </c>
      <c r="D21" s="45">
        <f t="shared" si="9"/>
        <v>9686</v>
      </c>
      <c r="E21" s="43">
        <f t="shared" si="9"/>
        <v>1245</v>
      </c>
      <c r="F21" s="43">
        <f t="shared" si="9"/>
        <v>433</v>
      </c>
      <c r="G21" s="45">
        <f t="shared" si="9"/>
        <v>1678</v>
      </c>
      <c r="H21" s="43">
        <f t="shared" si="9"/>
        <v>1438</v>
      </c>
      <c r="I21" s="43">
        <f t="shared" si="9"/>
        <v>497</v>
      </c>
      <c r="J21" s="45">
        <f t="shared" si="9"/>
        <v>1935</v>
      </c>
      <c r="K21" s="43">
        <f t="shared" si="9"/>
        <v>12336</v>
      </c>
      <c r="L21" s="43">
        <f t="shared" si="9"/>
        <v>835</v>
      </c>
      <c r="M21" s="45">
        <f t="shared" si="9"/>
        <v>13171</v>
      </c>
      <c r="N21" s="46"/>
      <c r="O21" s="46"/>
      <c r="P21" s="45" t="e">
        <f>P19+P20</f>
        <v>#REF!</v>
      </c>
      <c r="Q21" s="43">
        <f>Q19+Q20</f>
        <v>570</v>
      </c>
      <c r="R21" s="43">
        <f>R19+R20</f>
        <v>16</v>
      </c>
      <c r="S21" s="45">
        <f>S19+S20</f>
        <v>586</v>
      </c>
      <c r="T21" s="46"/>
      <c r="U21" s="46"/>
      <c r="V21" s="45" t="e">
        <f>V19+V20</f>
        <v>#REF!</v>
      </c>
    </row>
    <row r="22" spans="1:22" s="25" customFormat="1" hidden="1" x14ac:dyDescent="0.2">
      <c r="B22" s="27"/>
    </row>
    <row r="23" spans="1:22" s="25" customFormat="1" x14ac:dyDescent="0.2">
      <c r="B23" s="27"/>
    </row>
    <row r="24" spans="1:22" s="25" customFormat="1" x14ac:dyDescent="0.2">
      <c r="A24" s="49"/>
      <c r="B24" s="27"/>
      <c r="Q24" s="48"/>
      <c r="R24" s="48"/>
    </row>
    <row r="25" spans="1:22" s="25" customFormat="1" x14ac:dyDescent="0.2"/>
    <row r="26" spans="1:22" s="25" customFormat="1" x14ac:dyDescent="0.2"/>
    <row r="27" spans="1:22" s="25" customFormat="1" x14ac:dyDescent="0.2"/>
    <row r="28" spans="1:22" s="25" customFormat="1" x14ac:dyDescent="0.2"/>
    <row r="29" spans="1:22" s="25" customFormat="1" x14ac:dyDescent="0.2"/>
    <row r="30" spans="1:22" s="25" customFormat="1" hidden="1" x14ac:dyDescent="0.2">
      <c r="A30" s="25" t="s">
        <v>48</v>
      </c>
      <c r="C30" s="50"/>
      <c r="D30" s="50"/>
    </row>
    <row r="31" spans="1:22" s="25" customFormat="1" hidden="1" x14ac:dyDescent="0.2">
      <c r="A31" s="25" t="s">
        <v>49</v>
      </c>
      <c r="C31" s="50"/>
      <c r="D31" s="50"/>
    </row>
    <row r="32" spans="1:22" s="25" customFormat="1" hidden="1" x14ac:dyDescent="0.2">
      <c r="A32" s="25" t="s">
        <v>50</v>
      </c>
      <c r="C32" s="50"/>
      <c r="D32" s="50"/>
    </row>
    <row r="33" spans="1:22" s="25" customFormat="1" hidden="1" x14ac:dyDescent="0.2"/>
    <row r="34" spans="1:22" s="25" customFormat="1" hidden="1" x14ac:dyDescent="0.2">
      <c r="A34" s="51" t="s">
        <v>32</v>
      </c>
      <c r="B34" s="52"/>
      <c r="C34" s="52"/>
      <c r="D34" s="52">
        <f>SUM(B34:C34)</f>
        <v>0</v>
      </c>
      <c r="E34" s="52"/>
      <c r="F34" s="52"/>
      <c r="G34" s="52">
        <f>SUM(E34:F34)</f>
        <v>0</v>
      </c>
      <c r="H34" s="52"/>
      <c r="I34" s="52"/>
      <c r="J34" s="52">
        <f>SUM(H34:I34)</f>
        <v>0</v>
      </c>
      <c r="K34" s="52"/>
      <c r="L34" s="52"/>
      <c r="M34" s="52">
        <f>SUM(K34:L34)</f>
        <v>0</v>
      </c>
      <c r="N34" s="52"/>
      <c r="O34" s="52"/>
      <c r="P34" s="52">
        <f t="shared" ref="P34:P48" si="10">SUM(N34:O34)</f>
        <v>0</v>
      </c>
      <c r="Q34" s="52"/>
      <c r="R34" s="52"/>
      <c r="S34" s="52">
        <f>SUM(Q34:R34)</f>
        <v>0</v>
      </c>
      <c r="T34" s="52"/>
      <c r="U34" s="52"/>
      <c r="V34" s="74"/>
    </row>
    <row r="35" spans="1:22" s="25" customFormat="1" hidden="1" x14ac:dyDescent="0.2">
      <c r="A35" s="51" t="s">
        <v>33</v>
      </c>
      <c r="B35" s="52"/>
      <c r="C35" s="52"/>
      <c r="D35" s="52">
        <f t="shared" ref="D35:D48" si="11">SUM(B35:C35)</f>
        <v>0</v>
      </c>
      <c r="E35" s="52"/>
      <c r="F35" s="52"/>
      <c r="G35" s="52">
        <f t="shared" ref="G35:G48" si="12">SUM(E35:F35)</f>
        <v>0</v>
      </c>
      <c r="H35" s="52"/>
      <c r="I35" s="52"/>
      <c r="J35" s="52">
        <f t="shared" ref="J35:J48" si="13">SUM(H35:I35)</f>
        <v>0</v>
      </c>
      <c r="K35" s="52"/>
      <c r="L35" s="52"/>
      <c r="M35" s="52">
        <f t="shared" ref="M35:M48" si="14">SUM(K35:L35)</f>
        <v>0</v>
      </c>
      <c r="N35" s="52"/>
      <c r="O35" s="52"/>
      <c r="P35" s="52">
        <f t="shared" si="10"/>
        <v>0</v>
      </c>
      <c r="Q35" s="52"/>
      <c r="R35" s="52"/>
      <c r="S35" s="52">
        <f t="shared" ref="S35:S48" si="15">SUM(Q35:R35)</f>
        <v>0</v>
      </c>
      <c r="T35" s="52"/>
      <c r="U35" s="52"/>
      <c r="V35" s="74"/>
    </row>
    <row r="36" spans="1:22" s="25" customFormat="1" hidden="1" x14ac:dyDescent="0.2">
      <c r="A36" s="51" t="s">
        <v>34</v>
      </c>
      <c r="B36" s="52"/>
      <c r="C36" s="52"/>
      <c r="D36" s="52">
        <f t="shared" si="11"/>
        <v>0</v>
      </c>
      <c r="E36" s="52"/>
      <c r="F36" s="52"/>
      <c r="G36" s="52">
        <f t="shared" si="12"/>
        <v>0</v>
      </c>
      <c r="H36" s="52"/>
      <c r="I36" s="52"/>
      <c r="J36" s="52">
        <f t="shared" si="13"/>
        <v>0</v>
      </c>
      <c r="K36" s="52"/>
      <c r="L36" s="52"/>
      <c r="M36" s="52">
        <f t="shared" si="14"/>
        <v>0</v>
      </c>
      <c r="N36" s="52"/>
      <c r="O36" s="52"/>
      <c r="P36" s="52">
        <f t="shared" si="10"/>
        <v>0</v>
      </c>
      <c r="Q36" s="52"/>
      <c r="R36" s="52"/>
      <c r="S36" s="52">
        <f t="shared" si="15"/>
        <v>0</v>
      </c>
      <c r="T36" s="52"/>
      <c r="U36" s="52"/>
      <c r="V36" s="74"/>
    </row>
    <row r="37" spans="1:22" s="25" customFormat="1" hidden="1" x14ac:dyDescent="0.2">
      <c r="A37" s="51" t="s">
        <v>35</v>
      </c>
      <c r="B37" s="52"/>
      <c r="C37" s="52"/>
      <c r="D37" s="52">
        <f t="shared" si="11"/>
        <v>0</v>
      </c>
      <c r="E37" s="52"/>
      <c r="F37" s="52"/>
      <c r="G37" s="52">
        <f t="shared" si="12"/>
        <v>0</v>
      </c>
      <c r="H37" s="52"/>
      <c r="I37" s="52"/>
      <c r="J37" s="52">
        <f t="shared" si="13"/>
        <v>0</v>
      </c>
      <c r="K37" s="52"/>
      <c r="L37" s="52"/>
      <c r="M37" s="52">
        <f t="shared" si="14"/>
        <v>0</v>
      </c>
      <c r="N37" s="52"/>
      <c r="O37" s="52"/>
      <c r="P37" s="52">
        <f t="shared" si="10"/>
        <v>0</v>
      </c>
      <c r="Q37" s="52"/>
      <c r="R37" s="52"/>
      <c r="S37" s="52">
        <f t="shared" si="15"/>
        <v>0</v>
      </c>
      <c r="T37" s="52"/>
      <c r="U37" s="52"/>
      <c r="V37" s="74"/>
    </row>
    <row r="38" spans="1:22" s="25" customFormat="1" ht="25.5" hidden="1" x14ac:dyDescent="0.2">
      <c r="A38" s="51" t="s">
        <v>36</v>
      </c>
      <c r="B38" s="52"/>
      <c r="C38" s="52"/>
      <c r="D38" s="52">
        <f t="shared" si="11"/>
        <v>0</v>
      </c>
      <c r="E38" s="52"/>
      <c r="F38" s="52"/>
      <c r="G38" s="52">
        <f t="shared" si="12"/>
        <v>0</v>
      </c>
      <c r="H38" s="52"/>
      <c r="I38" s="52"/>
      <c r="J38" s="52">
        <f t="shared" si="13"/>
        <v>0</v>
      </c>
      <c r="K38" s="52"/>
      <c r="L38" s="52"/>
      <c r="M38" s="52">
        <f t="shared" si="14"/>
        <v>0</v>
      </c>
      <c r="N38" s="52"/>
      <c r="O38" s="52"/>
      <c r="P38" s="52">
        <f t="shared" si="10"/>
        <v>0</v>
      </c>
      <c r="Q38" s="52"/>
      <c r="R38" s="52"/>
      <c r="S38" s="52">
        <f t="shared" si="15"/>
        <v>0</v>
      </c>
      <c r="T38" s="52"/>
      <c r="U38" s="52"/>
      <c r="V38" s="74"/>
    </row>
    <row r="39" spans="1:22" s="25" customFormat="1" hidden="1" x14ac:dyDescent="0.2">
      <c r="A39" s="51" t="s">
        <v>22</v>
      </c>
      <c r="B39" s="52"/>
      <c r="C39" s="52"/>
      <c r="D39" s="52">
        <f t="shared" si="11"/>
        <v>0</v>
      </c>
      <c r="E39" s="52"/>
      <c r="F39" s="52"/>
      <c r="G39" s="52">
        <f t="shared" si="12"/>
        <v>0</v>
      </c>
      <c r="H39" s="52"/>
      <c r="I39" s="52"/>
      <c r="J39" s="52">
        <f t="shared" si="13"/>
        <v>0</v>
      </c>
      <c r="K39" s="52"/>
      <c r="L39" s="52"/>
      <c r="M39" s="52">
        <f t="shared" si="14"/>
        <v>0</v>
      </c>
      <c r="N39" s="52"/>
      <c r="O39" s="52"/>
      <c r="P39" s="52">
        <f t="shared" si="10"/>
        <v>0</v>
      </c>
      <c r="Q39" s="52"/>
      <c r="R39" s="52"/>
      <c r="S39" s="52">
        <f t="shared" si="15"/>
        <v>0</v>
      </c>
      <c r="T39" s="52"/>
      <c r="U39" s="52"/>
      <c r="V39" s="74"/>
    </row>
    <row r="40" spans="1:22" s="25" customFormat="1" hidden="1" x14ac:dyDescent="0.2">
      <c r="A40" s="51" t="s">
        <v>23</v>
      </c>
      <c r="B40" s="52"/>
      <c r="C40" s="52"/>
      <c r="D40" s="52">
        <f t="shared" si="11"/>
        <v>0</v>
      </c>
      <c r="E40" s="52"/>
      <c r="F40" s="52"/>
      <c r="G40" s="52">
        <f t="shared" si="12"/>
        <v>0</v>
      </c>
      <c r="H40" s="52"/>
      <c r="I40" s="52"/>
      <c r="J40" s="52">
        <f t="shared" si="13"/>
        <v>0</v>
      </c>
      <c r="K40" s="52"/>
      <c r="L40" s="52"/>
      <c r="M40" s="52">
        <f t="shared" si="14"/>
        <v>0</v>
      </c>
      <c r="N40" s="52"/>
      <c r="O40" s="52"/>
      <c r="P40" s="52">
        <f t="shared" si="10"/>
        <v>0</v>
      </c>
      <c r="Q40" s="52"/>
      <c r="R40" s="52"/>
      <c r="S40" s="52">
        <f t="shared" si="15"/>
        <v>0</v>
      </c>
      <c r="T40" s="52"/>
      <c r="U40" s="52"/>
      <c r="V40" s="74"/>
    </row>
    <row r="41" spans="1:22" s="25" customFormat="1" ht="25.5" hidden="1" x14ac:dyDescent="0.2">
      <c r="A41" s="51" t="s">
        <v>27</v>
      </c>
      <c r="B41" s="52"/>
      <c r="C41" s="52"/>
      <c r="D41" s="52">
        <f t="shared" si="11"/>
        <v>0</v>
      </c>
      <c r="E41" s="52"/>
      <c r="F41" s="52"/>
      <c r="G41" s="52">
        <f t="shared" si="12"/>
        <v>0</v>
      </c>
      <c r="H41" s="52"/>
      <c r="I41" s="52"/>
      <c r="J41" s="52">
        <f t="shared" si="13"/>
        <v>0</v>
      </c>
      <c r="K41" s="52"/>
      <c r="L41" s="52"/>
      <c r="M41" s="52">
        <f t="shared" si="14"/>
        <v>0</v>
      </c>
      <c r="N41" s="52"/>
      <c r="O41" s="52"/>
      <c r="P41" s="52">
        <f t="shared" si="10"/>
        <v>0</v>
      </c>
      <c r="Q41" s="52"/>
      <c r="R41" s="52"/>
      <c r="S41" s="52">
        <f t="shared" si="15"/>
        <v>0</v>
      </c>
      <c r="T41" s="52"/>
      <c r="U41" s="52"/>
      <c r="V41" s="74"/>
    </row>
    <row r="42" spans="1:22" s="25" customFormat="1" ht="25.5" hidden="1" x14ac:dyDescent="0.2">
      <c r="A42" s="51" t="s">
        <v>26</v>
      </c>
      <c r="B42" s="52"/>
      <c r="C42" s="52"/>
      <c r="D42" s="52">
        <f t="shared" si="11"/>
        <v>0</v>
      </c>
      <c r="E42" s="52"/>
      <c r="F42" s="52"/>
      <c r="G42" s="52">
        <f t="shared" si="12"/>
        <v>0</v>
      </c>
      <c r="H42" s="52"/>
      <c r="I42" s="52"/>
      <c r="J42" s="52">
        <f t="shared" si="13"/>
        <v>0</v>
      </c>
      <c r="K42" s="52"/>
      <c r="L42" s="52"/>
      <c r="M42" s="52">
        <f t="shared" si="14"/>
        <v>0</v>
      </c>
      <c r="N42" s="52"/>
      <c r="O42" s="52"/>
      <c r="P42" s="52">
        <f t="shared" si="10"/>
        <v>0</v>
      </c>
      <c r="Q42" s="52"/>
      <c r="R42" s="52"/>
      <c r="S42" s="52">
        <f t="shared" si="15"/>
        <v>0</v>
      </c>
      <c r="T42" s="52"/>
      <c r="U42" s="52"/>
      <c r="V42" s="74"/>
    </row>
    <row r="43" spans="1:22" s="25" customFormat="1" hidden="1" x14ac:dyDescent="0.2">
      <c r="A43" s="51" t="s">
        <v>25</v>
      </c>
      <c r="B43" s="52"/>
      <c r="C43" s="52"/>
      <c r="D43" s="52">
        <f t="shared" si="11"/>
        <v>0</v>
      </c>
      <c r="E43" s="52"/>
      <c r="F43" s="52"/>
      <c r="G43" s="52">
        <f t="shared" si="12"/>
        <v>0</v>
      </c>
      <c r="H43" s="52"/>
      <c r="I43" s="52"/>
      <c r="J43" s="52">
        <f t="shared" si="13"/>
        <v>0</v>
      </c>
      <c r="K43" s="52"/>
      <c r="L43" s="52"/>
      <c r="M43" s="52">
        <f t="shared" si="14"/>
        <v>0</v>
      </c>
      <c r="N43" s="52"/>
      <c r="O43" s="52"/>
      <c r="P43" s="52">
        <f t="shared" si="10"/>
        <v>0</v>
      </c>
      <c r="Q43" s="52"/>
      <c r="R43" s="52"/>
      <c r="S43" s="52">
        <f t="shared" si="15"/>
        <v>0</v>
      </c>
      <c r="T43" s="52"/>
      <c r="U43" s="52"/>
      <c r="V43" s="74"/>
    </row>
    <row r="44" spans="1:22" s="25" customFormat="1" hidden="1" x14ac:dyDescent="0.2">
      <c r="A44" s="51" t="s">
        <v>28</v>
      </c>
      <c r="B44" s="52"/>
      <c r="C44" s="52"/>
      <c r="D44" s="52">
        <f t="shared" si="11"/>
        <v>0</v>
      </c>
      <c r="E44" s="52"/>
      <c r="F44" s="52"/>
      <c r="G44" s="52">
        <f t="shared" si="12"/>
        <v>0</v>
      </c>
      <c r="H44" s="52"/>
      <c r="I44" s="52"/>
      <c r="J44" s="52">
        <f t="shared" si="13"/>
        <v>0</v>
      </c>
      <c r="K44" s="52"/>
      <c r="L44" s="52"/>
      <c r="M44" s="52">
        <f t="shared" si="14"/>
        <v>0</v>
      </c>
      <c r="N44" s="52"/>
      <c r="O44" s="52"/>
      <c r="P44" s="52">
        <f t="shared" si="10"/>
        <v>0</v>
      </c>
      <c r="Q44" s="52"/>
      <c r="R44" s="52"/>
      <c r="S44" s="52">
        <f t="shared" si="15"/>
        <v>0</v>
      </c>
      <c r="T44" s="52"/>
      <c r="U44" s="52"/>
      <c r="V44" s="74"/>
    </row>
    <row r="45" spans="1:22" s="25" customFormat="1" hidden="1" x14ac:dyDescent="0.2">
      <c r="A45" s="51" t="s">
        <v>29</v>
      </c>
      <c r="B45" s="52"/>
      <c r="C45" s="52"/>
      <c r="D45" s="52">
        <f t="shared" si="11"/>
        <v>0</v>
      </c>
      <c r="E45" s="52"/>
      <c r="F45" s="52"/>
      <c r="G45" s="52">
        <f t="shared" si="12"/>
        <v>0</v>
      </c>
      <c r="H45" s="52"/>
      <c r="I45" s="52"/>
      <c r="J45" s="52">
        <f t="shared" si="13"/>
        <v>0</v>
      </c>
      <c r="K45" s="52"/>
      <c r="L45" s="52"/>
      <c r="M45" s="52">
        <f t="shared" si="14"/>
        <v>0</v>
      </c>
      <c r="N45" s="52"/>
      <c r="O45" s="52"/>
      <c r="P45" s="52">
        <f t="shared" si="10"/>
        <v>0</v>
      </c>
      <c r="Q45" s="52"/>
      <c r="R45" s="52"/>
      <c r="S45" s="52">
        <f t="shared" si="15"/>
        <v>0</v>
      </c>
      <c r="T45" s="52"/>
      <c r="U45" s="52"/>
      <c r="V45" s="74"/>
    </row>
    <row r="46" spans="1:22" s="25" customFormat="1" hidden="1" x14ac:dyDescent="0.2">
      <c r="A46" s="51" t="s">
        <v>24</v>
      </c>
      <c r="B46" s="52"/>
      <c r="C46" s="52"/>
      <c r="D46" s="52">
        <f t="shared" si="11"/>
        <v>0</v>
      </c>
      <c r="E46" s="52"/>
      <c r="F46" s="52"/>
      <c r="G46" s="52">
        <f t="shared" si="12"/>
        <v>0</v>
      </c>
      <c r="H46" s="52"/>
      <c r="I46" s="52"/>
      <c r="J46" s="52">
        <f t="shared" si="13"/>
        <v>0</v>
      </c>
      <c r="K46" s="52"/>
      <c r="L46" s="52"/>
      <c r="M46" s="52">
        <f t="shared" si="14"/>
        <v>0</v>
      </c>
      <c r="N46" s="52"/>
      <c r="O46" s="52"/>
      <c r="P46" s="52">
        <f t="shared" si="10"/>
        <v>0</v>
      </c>
      <c r="Q46" s="52"/>
      <c r="R46" s="52"/>
      <c r="S46" s="52">
        <f t="shared" si="15"/>
        <v>0</v>
      </c>
      <c r="T46" s="52"/>
      <c r="U46" s="52"/>
      <c r="V46" s="74"/>
    </row>
    <row r="47" spans="1:22" s="25" customFormat="1" ht="25.5" hidden="1" x14ac:dyDescent="0.2">
      <c r="A47" s="51" t="s">
        <v>30</v>
      </c>
      <c r="B47" s="52"/>
      <c r="C47" s="52"/>
      <c r="D47" s="52">
        <f t="shared" si="11"/>
        <v>0</v>
      </c>
      <c r="E47" s="52"/>
      <c r="F47" s="52"/>
      <c r="G47" s="52">
        <f t="shared" si="12"/>
        <v>0</v>
      </c>
      <c r="H47" s="52"/>
      <c r="I47" s="52"/>
      <c r="J47" s="52">
        <f t="shared" si="13"/>
        <v>0</v>
      </c>
      <c r="K47" s="52"/>
      <c r="L47" s="52"/>
      <c r="M47" s="52">
        <f t="shared" si="14"/>
        <v>0</v>
      </c>
      <c r="N47" s="52"/>
      <c r="O47" s="52"/>
      <c r="P47" s="52">
        <f t="shared" si="10"/>
        <v>0</v>
      </c>
      <c r="Q47" s="52"/>
      <c r="R47" s="52"/>
      <c r="S47" s="52">
        <f t="shared" si="15"/>
        <v>0</v>
      </c>
      <c r="T47" s="52"/>
      <c r="U47" s="52"/>
      <c r="V47" s="74"/>
    </row>
    <row r="48" spans="1:22" s="25" customFormat="1" ht="25.5" hidden="1" x14ac:dyDescent="0.2">
      <c r="A48" s="51" t="s">
        <v>31</v>
      </c>
      <c r="B48" s="52"/>
      <c r="C48" s="52"/>
      <c r="D48" s="52">
        <f t="shared" si="11"/>
        <v>0</v>
      </c>
      <c r="E48" s="52"/>
      <c r="F48" s="52"/>
      <c r="G48" s="52">
        <f t="shared" si="12"/>
        <v>0</v>
      </c>
      <c r="H48" s="52"/>
      <c r="I48" s="52"/>
      <c r="J48" s="52">
        <f t="shared" si="13"/>
        <v>0</v>
      </c>
      <c r="K48" s="52"/>
      <c r="L48" s="52"/>
      <c r="M48" s="52">
        <f t="shared" si="14"/>
        <v>0</v>
      </c>
      <c r="N48" s="52"/>
      <c r="O48" s="52"/>
      <c r="P48" s="52">
        <f t="shared" si="10"/>
        <v>0</v>
      </c>
      <c r="Q48" s="52"/>
      <c r="R48" s="52"/>
      <c r="S48" s="52">
        <f t="shared" si="15"/>
        <v>0</v>
      </c>
      <c r="T48" s="52"/>
      <c r="U48" s="52"/>
      <c r="V48" s="74"/>
    </row>
    <row r="49" spans="2:19" s="25" customFormat="1" hidden="1" x14ac:dyDescent="0.2">
      <c r="B49" s="25">
        <f>SUM(B34:B48)</f>
        <v>0</v>
      </c>
      <c r="C49" s="25">
        <f t="shared" ref="C49:J49" si="16">SUM(C34:C48)</f>
        <v>0</v>
      </c>
      <c r="D49" s="25">
        <f t="shared" si="16"/>
        <v>0</v>
      </c>
      <c r="E49" s="25">
        <f t="shared" si="16"/>
        <v>0</v>
      </c>
      <c r="F49" s="25">
        <f t="shared" si="16"/>
        <v>0</v>
      </c>
      <c r="G49" s="25">
        <f t="shared" si="16"/>
        <v>0</v>
      </c>
      <c r="H49" s="25">
        <f t="shared" si="16"/>
        <v>0</v>
      </c>
      <c r="I49" s="25">
        <f t="shared" si="16"/>
        <v>0</v>
      </c>
      <c r="J49" s="25">
        <f t="shared" si="16"/>
        <v>0</v>
      </c>
      <c r="N49" s="25">
        <f t="shared" ref="N49:S49" si="17">SUM(N34:N48)</f>
        <v>0</v>
      </c>
      <c r="O49" s="25">
        <f t="shared" si="17"/>
        <v>0</v>
      </c>
      <c r="P49" s="25">
        <f t="shared" si="17"/>
        <v>0</v>
      </c>
      <c r="Q49" s="25">
        <f t="shared" si="17"/>
        <v>0</v>
      </c>
      <c r="R49" s="25">
        <f t="shared" si="17"/>
        <v>0</v>
      </c>
      <c r="S49" s="25">
        <f t="shared" si="17"/>
        <v>0</v>
      </c>
    </row>
    <row r="50" spans="2:19" s="25" customFormat="1" hidden="1" x14ac:dyDescent="0.2"/>
    <row r="51" spans="2:19" s="25" customFormat="1" hidden="1" x14ac:dyDescent="0.2">
      <c r="C51" s="25" t="s">
        <v>41</v>
      </c>
    </row>
    <row r="52" spans="2:19" s="25" customFormat="1" hidden="1" x14ac:dyDescent="0.2">
      <c r="C52" s="25" t="s">
        <v>38</v>
      </c>
    </row>
    <row r="53" spans="2:19" s="25" customFormat="1" hidden="1" x14ac:dyDescent="0.2">
      <c r="C53" s="25" t="s">
        <v>40</v>
      </c>
    </row>
    <row r="54" spans="2:19" s="25" customFormat="1" hidden="1" x14ac:dyDescent="0.2"/>
    <row r="55" spans="2:19" s="25" customFormat="1" hidden="1" x14ac:dyDescent="0.2"/>
    <row r="56" spans="2:19" s="25" customFormat="1" hidden="1" x14ac:dyDescent="0.2"/>
    <row r="57" spans="2:19" s="25" customFormat="1" hidden="1" x14ac:dyDescent="0.2"/>
    <row r="58" spans="2:19" s="25" customFormat="1" hidden="1" x14ac:dyDescent="0.2"/>
    <row r="59" spans="2:19" s="25" customFormat="1" hidden="1" x14ac:dyDescent="0.2"/>
    <row r="60" spans="2:19" s="25" customFormat="1" x14ac:dyDescent="0.2"/>
    <row r="61" spans="2:19" s="25" customFormat="1" x14ac:dyDescent="0.2"/>
  </sheetData>
  <mergeCells count="7">
    <mergeCell ref="Q2:S2"/>
    <mergeCell ref="T2:V2"/>
    <mergeCell ref="B2:D2"/>
    <mergeCell ref="E2:G2"/>
    <mergeCell ref="H2:J2"/>
    <mergeCell ref="K2:M2"/>
    <mergeCell ref="N2:P2"/>
  </mergeCells>
  <pageMargins left="0.7" right="0.7" top="0.75" bottom="0.75" header="0.3" footer="0.3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Fall 2021</vt:lpstr>
      <vt:lpstr>Fall 2023</vt:lpstr>
      <vt:lpstr>Fall 2023 Split</vt:lpstr>
      <vt:lpstr>'Fall 2021'!Print_Area</vt:lpstr>
      <vt:lpstr>'Fall 2023 Split'!Print_Area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2024-04-08T18:05:06Z</cp:lastPrinted>
  <dcterms:created xsi:type="dcterms:W3CDTF">2014-05-12T22:43:46Z</dcterms:created>
  <dcterms:modified xsi:type="dcterms:W3CDTF">2024-04-15T14:28:44Z</dcterms:modified>
</cp:coreProperties>
</file>