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610" windowWidth="19005" windowHeight="5835" tabRatio="599" activeTab="0"/>
  </bookViews>
  <sheets>
    <sheet name="RESIDENT" sheetId="1" r:id="rId1"/>
    <sheet name="NON-RESIDENT" sheetId="2" r:id="rId2"/>
  </sheets>
  <definedNames>
    <definedName name="_xlnm.Print_Area" localSheetId="1">'NON-RESIDENT'!$A$1:$O$66</definedName>
    <definedName name="_xlnm.Print_Area" localSheetId="0">'RESIDENT'!$A$1:$O$66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<sst xmlns="http://schemas.openxmlformats.org/spreadsheetml/2006/main" count="168" uniqueCount="72">
  <si>
    <t>Change</t>
  </si>
  <si>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</si>
  <si>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</si>
  <si>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</si>
  <si>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</si>
  <si>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</si>
  <si>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</si>
  <si>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</si>
  <si>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</si>
  <si>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</si>
  <si>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</si>
  <si>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</si>
  <si>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</si>
  <si>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</si>
  <si>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</si>
  <si>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 xml:space="preserve">Masters Public Health </t>
  </si>
  <si>
    <t>Pharmacy</t>
  </si>
  <si>
    <t xml:space="preserve">Medicine  </t>
  </si>
  <si>
    <t xml:space="preserve">Dentistry  </t>
  </si>
  <si>
    <t>All Lower Division</t>
  </si>
  <si>
    <t>Physical Therapy--Doctorate</t>
  </si>
  <si>
    <t>$</t>
  </si>
  <si>
    <t>%</t>
  </si>
  <si>
    <t>Total</t>
  </si>
  <si>
    <t>Tuition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</si>
  <si>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</si>
  <si>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</si>
  <si>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</si>
  <si>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</si>
  <si>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</si>
  <si>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</si>
  <si>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Journalism / Music</t>
  </si>
  <si>
    <t>Arts &amp; Sciences / All Other</t>
  </si>
  <si>
    <t>Genetic Counseling</t>
  </si>
  <si>
    <t>Pharmacy Doctorate</t>
  </si>
  <si>
    <t>Child Health Associate</t>
  </si>
  <si>
    <t>Upper Division--LAS / Education</t>
  </si>
  <si>
    <t>Upper Division--Business / Engineering</t>
  </si>
  <si>
    <t>Business / Non-Degree</t>
  </si>
  <si>
    <t>Nursing Doctorate / DNP</t>
  </si>
  <si>
    <t>Basic Clinical Science</t>
  </si>
  <si>
    <t>Lower Division--Linear Structure</t>
  </si>
  <si>
    <t xml:space="preserve">Lower Division--All Other Continuing </t>
  </si>
  <si>
    <t>Law (1st Year)</t>
  </si>
  <si>
    <t>All Upper Division</t>
  </si>
  <si>
    <t xml:space="preserve">Public Affairs </t>
  </si>
  <si>
    <t xml:space="preserve"> </t>
  </si>
  <si>
    <t>MS Biostatistics</t>
  </si>
  <si>
    <t>Undergraduate, Incoming</t>
  </si>
  <si>
    <t>Law</t>
  </si>
  <si>
    <t>University of Colorado FY 2010 Academic Year Tuition and Fee Rates</t>
  </si>
  <si>
    <t>Resident Full-Time (30 Credit Hours)</t>
  </si>
  <si>
    <t>FY 2010 Cost of Attendance</t>
  </si>
  <si>
    <t>Campus</t>
  </si>
  <si>
    <t>b:  Mandatory fees are charged to students on a semester basis and are directly related to a specific activity/program.  Fees presented do not include instructional program or course fees.</t>
  </si>
  <si>
    <r>
      <t>Anschutz Medical Campus</t>
    </r>
    <r>
      <rPr>
        <b/>
        <vertAlign val="superscript"/>
        <sz val="10"/>
        <rFont val="Arial"/>
        <family val="2"/>
      </rPr>
      <t>e</t>
    </r>
  </si>
  <si>
    <t>Non-Resident Full-Time (30 Credit Hours)</t>
  </si>
  <si>
    <r>
      <t>Medicine  Accountable Students</t>
    </r>
    <r>
      <rPr>
        <vertAlign val="superscript"/>
        <sz val="10"/>
        <rFont val="Arial"/>
        <family val="2"/>
      </rPr>
      <t>f</t>
    </r>
  </si>
  <si>
    <r>
      <t>Dentistry  Accountable Students</t>
    </r>
    <r>
      <rPr>
        <vertAlign val="superscript"/>
        <sz val="10"/>
        <rFont val="Arial"/>
        <family val="2"/>
      </rPr>
      <t>f</t>
    </r>
  </si>
  <si>
    <t>d:  Other is a CCHE approved annual allowance for books and supplies, medical, transportation and personal expenses.</t>
  </si>
  <si>
    <t>e:  Academic year for several programs at AMC is above 30 credit hours, however for consistency purposes COA was calculated on 30 credit hours.</t>
  </si>
  <si>
    <t>FY 2009 Cost of Attendance</t>
  </si>
  <si>
    <t>a:  Undergraduate tuition rates do not include the amount offset by the College Opportunity Fund for eligible students.</t>
  </si>
  <si>
    <t xml:space="preserve">Denver </t>
  </si>
  <si>
    <t>e:   Academic year for several programs at AMC is considered above 30 credit hours; for consistency purposes COA was calculated on 30 credit hours.</t>
  </si>
  <si>
    <t>Denver</t>
  </si>
  <si>
    <t>c:  Room and Board for UCB and UCCS undergraduates is the actual rate for a double on campus.  Room and Board for the Denver campus is for Campus Village. For all other tuition rates, it is a CCHE approved annual allowance.</t>
  </si>
  <si>
    <t>f:  Pursuant to the passage of HB 06-1285, the School of Medicine and School of Dentistry request a support fee for accountable students in the Medical Doctor and Doctor of Dental Surgery programs.</t>
  </si>
  <si>
    <r>
      <t xml:space="preserve">Tuition </t>
    </r>
    <r>
      <rPr>
        <b/>
        <vertAlign val="superscript"/>
        <sz val="10"/>
        <color indexed="9"/>
        <rFont val="Arial"/>
        <family val="2"/>
      </rPr>
      <t>a</t>
    </r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</si>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</sst>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5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C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medium"/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64" fontId="0" fillId="0" borderId="0" xfId="59" applyNumberFormat="1" applyFont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4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6" fontId="0" fillId="0" borderId="16" xfId="0" applyNumberFormat="1" applyFont="1" applyBorder="1" applyAlignment="1">
      <alignment/>
    </xf>
    <xf numFmtId="6" fontId="0" fillId="0" borderId="17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/>
    </xf>
    <xf numFmtId="6" fontId="0" fillId="0" borderId="19" xfId="0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/>
    </xf>
    <xf numFmtId="6" fontId="0" fillId="0" borderId="14" xfId="0" applyNumberFormat="1" applyFont="1" applyBorder="1" applyAlignment="1">
      <alignment horizontal="right" vertical="center"/>
    </xf>
    <xf numFmtId="6" fontId="0" fillId="0" borderId="13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6" fontId="0" fillId="0" borderId="15" xfId="0" applyNumberFormat="1" applyFont="1" applyFill="1" applyBorder="1" applyAlignment="1">
      <alignment horizontal="right" vertical="center"/>
    </xf>
    <xf numFmtId="6" fontId="0" fillId="0" borderId="16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 horizontal="right" vertical="center"/>
    </xf>
    <xf numFmtId="6" fontId="0" fillId="0" borderId="15" xfId="56" applyNumberFormat="1" applyFont="1" applyBorder="1">
      <alignment/>
      <protection/>
    </xf>
    <xf numFmtId="6" fontId="0" fillId="0" borderId="0" xfId="0" applyNumberFormat="1" applyFont="1" applyBorder="1" applyAlignment="1">
      <alignment/>
    </xf>
    <xf numFmtId="6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6" fontId="0" fillId="0" borderId="21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6" fontId="0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6" fontId="0" fillId="33" borderId="25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6" fontId="0" fillId="33" borderId="25" xfId="0" applyNumberFormat="1" applyFont="1" applyFill="1" applyBorder="1" applyAlignment="1">
      <alignment horizontal="right" vertical="center"/>
    </xf>
    <xf numFmtId="6" fontId="0" fillId="0" borderId="0" xfId="0" applyNumberFormat="1" applyFont="1" applyBorder="1" applyAlignment="1">
      <alignment horizontal="right" vertical="center"/>
    </xf>
    <xf numFmtId="0" fontId="0" fillId="33" borderId="24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17" xfId="0" applyNumberFormat="1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6" fontId="0" fillId="0" borderId="22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" fillId="0" borderId="2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 quotePrefix="1">
      <alignment horizontal="left" vertical="top"/>
    </xf>
    <xf numFmtId="164" fontId="44" fillId="33" borderId="11" xfId="0" applyNumberFormat="1" applyFont="1" applyFill="1" applyBorder="1" applyAlignment="1">
      <alignment/>
    </xf>
    <xf numFmtId="0" fontId="44" fillId="33" borderId="25" xfId="0" applyFont="1" applyFill="1" applyBorder="1" applyAlignment="1">
      <alignment/>
    </xf>
    <xf numFmtId="6" fontId="44" fillId="33" borderId="25" xfId="0" applyNumberFormat="1" applyFont="1" applyFill="1" applyBorder="1" applyAlignment="1">
      <alignment/>
    </xf>
    <xf numFmtId="164" fontId="44" fillId="33" borderId="26" xfId="0" applyNumberFormat="1" applyFont="1" applyFill="1" applyBorder="1" applyAlignment="1">
      <alignment/>
    </xf>
    <xf numFmtId="6" fontId="44" fillId="33" borderId="25" xfId="0" applyNumberFormat="1" applyFont="1" applyFill="1" applyBorder="1" applyAlignment="1">
      <alignment horizontal="right" vertical="center"/>
    </xf>
    <xf numFmtId="0" fontId="45" fillId="34" borderId="27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45" fillId="34" borderId="19" xfId="0" applyFont="1" applyFill="1" applyBorder="1" applyAlignment="1">
      <alignment horizontal="centerContinuous"/>
    </xf>
    <xf numFmtId="0" fontId="45" fillId="34" borderId="20" xfId="0" applyFont="1" applyFill="1" applyBorder="1" applyAlignment="1">
      <alignment horizontal="centerContinuous"/>
    </xf>
    <xf numFmtId="164" fontId="45" fillId="34" borderId="22" xfId="0" applyNumberFormat="1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164" fontId="45" fillId="34" borderId="28" xfId="0" applyNumberFormat="1" applyFont="1" applyFill="1" applyBorder="1" applyAlignment="1">
      <alignment horizontal="center"/>
    </xf>
    <xf numFmtId="0" fontId="45" fillId="34" borderId="27" xfId="55" applyFont="1" applyFill="1" applyBorder="1">
      <alignment/>
      <protection/>
    </xf>
    <xf numFmtId="0" fontId="45" fillId="34" borderId="23" xfId="55" applyFont="1" applyFill="1" applyBorder="1">
      <alignment/>
      <protection/>
    </xf>
    <xf numFmtId="0" fontId="45" fillId="34" borderId="19" xfId="55" applyFont="1" applyFill="1" applyBorder="1" applyAlignment="1">
      <alignment horizontal="centerContinuous"/>
      <protection/>
    </xf>
    <xf numFmtId="0" fontId="45" fillId="34" borderId="20" xfId="55" applyFont="1" applyFill="1" applyBorder="1" applyAlignment="1">
      <alignment horizontal="centerContinuous"/>
      <protection/>
    </xf>
    <xf numFmtId="164" fontId="45" fillId="34" borderId="22" xfId="55" applyNumberFormat="1" applyFont="1" applyFill="1" applyBorder="1" applyAlignment="1">
      <alignment horizontal="center"/>
      <protection/>
    </xf>
    <xf numFmtId="0" fontId="45" fillId="34" borderId="28" xfId="55" applyFont="1" applyFill="1" applyBorder="1" applyAlignment="1">
      <alignment horizontal="center"/>
      <protection/>
    </xf>
    <xf numFmtId="164" fontId="45" fillId="34" borderId="28" xfId="55" applyNumberFormat="1" applyFont="1" applyFill="1" applyBorder="1" applyAlignment="1">
      <alignment horizontal="center"/>
      <protection/>
    </xf>
    <xf numFmtId="164" fontId="45" fillId="34" borderId="29" xfId="55" applyNumberFormat="1" applyFont="1" applyFill="1" applyBorder="1" applyAlignment="1">
      <alignment horizontal="center"/>
      <protection/>
    </xf>
    <xf numFmtId="0" fontId="45" fillId="34" borderId="30" xfId="55" applyFont="1" applyFill="1" applyBorder="1" applyAlignment="1">
      <alignment horizontal="center"/>
      <protection/>
    </xf>
    <xf numFmtId="0" fontId="45" fillId="34" borderId="31" xfId="55" applyFont="1" applyFill="1" applyBorder="1" applyAlignment="1">
      <alignment horizontal="center"/>
      <protection/>
    </xf>
    <xf numFmtId="0" fontId="45" fillId="34" borderId="31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5" fillId="34" borderId="32" xfId="0" applyFont="1" applyFill="1" applyBorder="1" applyAlignment="1" quotePrefix="1">
      <alignment horizontal="center"/>
    </xf>
    <xf numFmtId="0" fontId="45" fillId="34" borderId="32" xfId="55" applyFont="1" applyFill="1" applyBorder="1" applyAlignment="1" quotePrefix="1">
      <alignment horizontal="center"/>
      <protection/>
    </xf>
    <xf numFmtId="0" fontId="45" fillId="34" borderId="32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gents Tuition Options, 4-option request 2007 05 09 for FA and bursar w rate chang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tabSelected="1" zoomScalePageLayoutView="0" workbookViewId="0" topLeftCell="A1">
      <selection activeCell="O1" sqref="O1"/>
    </sheetView>
  </sheetViews>
  <sheetFormatPr defaultColWidth="8.8515625" defaultRowHeight="12.75"/>
  <cols>
    <col min="1" max="1" width="2.00390625" style="9" customWidth="1"/>
    <col min="2" max="2" width="2.28125" style="9" customWidth="1"/>
    <col min="3" max="3" width="33.7109375" style="9" customWidth="1"/>
    <col min="4" max="7" width="9.140625" style="9" customWidth="1"/>
    <col min="8" max="8" width="9.140625" style="24" customWidth="1"/>
    <col min="9" max="12" width="9.140625" style="9" customWidth="1"/>
    <col min="13" max="13" width="9.140625" style="24" customWidth="1"/>
    <col min="14" max="14" width="10.421875" style="9" customWidth="1"/>
    <col min="15" max="15" width="10.28125" style="24" customWidth="1"/>
    <col min="16" max="19" width="8.8515625" style="8" customWidth="1"/>
    <col min="20" max="20" width="9.7109375" style="8" bestFit="1" customWidth="1"/>
    <col min="21" max="24" width="8.8515625" style="8" customWidth="1"/>
    <col min="25" max="16384" width="8.8515625" style="9" customWidth="1"/>
  </cols>
  <sheetData>
    <row r="1" spans="1:15" ht="15.75">
      <c r="A1" s="26" t="s">
        <v>50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26" t="s">
        <v>51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4" s="1" customFormat="1" ht="19.5" customHeight="1">
      <c r="A4" s="106"/>
      <c r="B4" s="107"/>
      <c r="C4" s="107"/>
      <c r="D4" s="127" t="s">
        <v>61</v>
      </c>
      <c r="E4" s="127"/>
      <c r="F4" s="127"/>
      <c r="G4" s="127"/>
      <c r="H4" s="127"/>
      <c r="I4" s="127" t="s">
        <v>52</v>
      </c>
      <c r="J4" s="127"/>
      <c r="K4" s="127"/>
      <c r="L4" s="127"/>
      <c r="M4" s="127"/>
      <c r="N4" s="125" t="s">
        <v>21</v>
      </c>
      <c r="O4" s="124" t="s">
        <v>22</v>
      </c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 thickBot="1">
      <c r="A5" s="108" t="s">
        <v>53</v>
      </c>
      <c r="B5" s="109"/>
      <c r="C5" s="109"/>
      <c r="D5" s="111" t="s">
        <v>68</v>
      </c>
      <c r="E5" s="111" t="s">
        <v>69</v>
      </c>
      <c r="F5" s="111" t="s">
        <v>70</v>
      </c>
      <c r="G5" s="111" t="s">
        <v>71</v>
      </c>
      <c r="H5" s="112" t="s">
        <v>23</v>
      </c>
      <c r="I5" s="111" t="s">
        <v>68</v>
      </c>
      <c r="J5" s="111" t="s">
        <v>69</v>
      </c>
      <c r="K5" s="111" t="s">
        <v>70</v>
      </c>
      <c r="L5" s="111" t="s">
        <v>71</v>
      </c>
      <c r="M5" s="112" t="s">
        <v>23</v>
      </c>
      <c r="N5" s="123" t="s">
        <v>0</v>
      </c>
      <c r="O5" s="110" t="s">
        <v>0</v>
      </c>
      <c r="P5" s="2"/>
      <c r="Q5" s="2"/>
      <c r="R5" s="2"/>
      <c r="S5" s="2"/>
      <c r="T5" s="2"/>
      <c r="U5" s="2"/>
      <c r="V5" s="2"/>
      <c r="W5" s="2"/>
      <c r="X5" s="2"/>
    </row>
    <row r="6" spans="1:15" ht="15" customHeight="1">
      <c r="A6" s="28" t="s">
        <v>13</v>
      </c>
      <c r="B6" s="29"/>
      <c r="C6" s="29"/>
      <c r="D6" s="29"/>
      <c r="E6" s="29"/>
      <c r="F6" s="29"/>
      <c r="G6" s="29"/>
      <c r="H6" s="30"/>
      <c r="I6" s="29"/>
      <c r="J6" s="29"/>
      <c r="K6" s="29"/>
      <c r="L6" s="29"/>
      <c r="M6" s="30"/>
      <c r="N6" s="29"/>
      <c r="O6" s="31"/>
    </row>
    <row r="7" spans="1:15" ht="15" customHeight="1">
      <c r="A7" s="32"/>
      <c r="B7" s="25" t="s">
        <v>1</v>
      </c>
      <c r="C7" s="33"/>
      <c r="D7" s="32"/>
      <c r="E7" s="25"/>
      <c r="F7" s="25"/>
      <c r="G7" s="25"/>
      <c r="H7" s="34"/>
      <c r="I7" s="32"/>
      <c r="J7" s="25"/>
      <c r="K7" s="25"/>
      <c r="L7" s="25"/>
      <c r="M7" s="34"/>
      <c r="N7" s="25"/>
      <c r="O7" s="34"/>
    </row>
    <row r="8" spans="1:20" ht="15" customHeight="1">
      <c r="A8" s="32"/>
      <c r="B8" s="25"/>
      <c r="C8" s="33" t="s">
        <v>32</v>
      </c>
      <c r="D8" s="35">
        <v>5922</v>
      </c>
      <c r="E8" s="19">
        <v>1355.96</v>
      </c>
      <c r="F8" s="19">
        <v>9860</v>
      </c>
      <c r="G8" s="36">
        <v>6123</v>
      </c>
      <c r="H8" s="37">
        <f>SUM(D8:G8)</f>
        <v>23260.96</v>
      </c>
      <c r="I8" s="35">
        <v>6446</v>
      </c>
      <c r="J8" s="19">
        <v>1486</v>
      </c>
      <c r="K8" s="19">
        <v>10378</v>
      </c>
      <c r="L8" s="19">
        <v>6447</v>
      </c>
      <c r="M8" s="37">
        <f>L8+K8+J8+I8</f>
        <v>24757</v>
      </c>
      <c r="N8" s="19">
        <f>M8-H8</f>
        <v>1496.0400000000009</v>
      </c>
      <c r="O8" s="38">
        <f>N8/H8</f>
        <v>0.06431548826875592</v>
      </c>
      <c r="Q8" s="10"/>
      <c r="R8" s="10"/>
      <c r="S8" s="10"/>
      <c r="T8" s="10"/>
    </row>
    <row r="9" spans="1:20" ht="15" customHeight="1">
      <c r="A9" s="32"/>
      <c r="B9" s="25"/>
      <c r="C9" s="33" t="s">
        <v>31</v>
      </c>
      <c r="D9" s="35">
        <v>6154</v>
      </c>
      <c r="E9" s="19">
        <v>1355.96</v>
      </c>
      <c r="F9" s="19">
        <v>9860</v>
      </c>
      <c r="G9" s="36">
        <v>6123</v>
      </c>
      <c r="H9" s="37">
        <f aca="true" t="shared" si="0" ref="H9:H42">SUM(D9:G9)</f>
        <v>23492.96</v>
      </c>
      <c r="I9" s="35">
        <v>6688</v>
      </c>
      <c r="J9" s="19">
        <v>1486</v>
      </c>
      <c r="K9" s="19">
        <v>10378</v>
      </c>
      <c r="L9" s="19">
        <v>6447</v>
      </c>
      <c r="M9" s="37">
        <f>L9+K9+J9+I9</f>
        <v>24999</v>
      </c>
      <c r="N9" s="19">
        <f>M9-H9</f>
        <v>1506.0400000000009</v>
      </c>
      <c r="O9" s="38">
        <f>N9/H9</f>
        <v>0.06410601303539447</v>
      </c>
      <c r="T9" s="11"/>
    </row>
    <row r="10" spans="1:15" ht="15" customHeight="1">
      <c r="A10" s="32"/>
      <c r="B10" s="25"/>
      <c r="C10" s="33" t="s">
        <v>3</v>
      </c>
      <c r="D10" s="35">
        <v>8212</v>
      </c>
      <c r="E10" s="19">
        <v>1355.96</v>
      </c>
      <c r="F10" s="19">
        <v>9860</v>
      </c>
      <c r="G10" s="36">
        <v>6123</v>
      </c>
      <c r="H10" s="37">
        <f t="shared" si="0"/>
        <v>25550.96</v>
      </c>
      <c r="I10" s="35">
        <v>8932</v>
      </c>
      <c r="J10" s="19">
        <v>1486</v>
      </c>
      <c r="K10" s="19">
        <v>10378</v>
      </c>
      <c r="L10" s="19">
        <v>6447</v>
      </c>
      <c r="M10" s="37">
        <f>L10+K10+J10+I10</f>
        <v>27243</v>
      </c>
      <c r="N10" s="19">
        <f>M10-H10</f>
        <v>1692.0400000000009</v>
      </c>
      <c r="O10" s="38">
        <f>N10/H10</f>
        <v>0.06622216934314801</v>
      </c>
    </row>
    <row r="11" spans="1:16" ht="15" customHeight="1">
      <c r="A11" s="39"/>
      <c r="B11" s="40"/>
      <c r="C11" s="41" t="s">
        <v>2</v>
      </c>
      <c r="D11" s="42">
        <v>9450</v>
      </c>
      <c r="E11" s="19">
        <v>1355.96</v>
      </c>
      <c r="F11" s="43">
        <v>9860</v>
      </c>
      <c r="G11" s="44">
        <v>6123</v>
      </c>
      <c r="H11" s="45">
        <f t="shared" si="0"/>
        <v>26788.96</v>
      </c>
      <c r="I11" s="42">
        <v>10296</v>
      </c>
      <c r="J11" s="43">
        <v>1486</v>
      </c>
      <c r="K11" s="19">
        <v>10378</v>
      </c>
      <c r="L11" s="19">
        <v>6447</v>
      </c>
      <c r="M11" s="45">
        <f>L11+K11+J11+I11</f>
        <v>28607</v>
      </c>
      <c r="N11" s="43">
        <f>M11-H11</f>
        <v>1818.0400000000009</v>
      </c>
      <c r="O11" s="46">
        <f>N11/H11</f>
        <v>0.06786526987236537</v>
      </c>
      <c r="P11" s="12"/>
    </row>
    <row r="12" spans="1:15" ht="15" customHeight="1">
      <c r="A12" s="32"/>
      <c r="B12" s="25" t="s">
        <v>4</v>
      </c>
      <c r="C12" s="33"/>
      <c r="D12" s="35"/>
      <c r="E12" s="47"/>
      <c r="F12" s="19"/>
      <c r="G12" s="36"/>
      <c r="H12" s="37"/>
      <c r="I12" s="35"/>
      <c r="J12" s="19"/>
      <c r="K12" s="47"/>
      <c r="L12" s="47"/>
      <c r="M12" s="37"/>
      <c r="N12" s="19"/>
      <c r="O12" s="38"/>
    </row>
    <row r="13" spans="1:16" ht="15" customHeight="1">
      <c r="A13" s="32"/>
      <c r="B13" s="25"/>
      <c r="C13" s="33" t="s">
        <v>32</v>
      </c>
      <c r="D13" s="35">
        <v>7578</v>
      </c>
      <c r="E13" s="19">
        <v>1364.96</v>
      </c>
      <c r="F13" s="19">
        <v>8478</v>
      </c>
      <c r="G13" s="36">
        <v>6123</v>
      </c>
      <c r="H13" s="37">
        <f t="shared" si="0"/>
        <v>23543.96</v>
      </c>
      <c r="I13" s="35">
        <v>8190</v>
      </c>
      <c r="J13" s="19">
        <f aca="true" t="shared" si="1" ref="J13:J18">1486+9</f>
        <v>1495</v>
      </c>
      <c r="K13" s="19">
        <v>8478</v>
      </c>
      <c r="L13" s="19">
        <v>6447</v>
      </c>
      <c r="M13" s="37">
        <f aca="true" t="shared" si="2" ref="M13:M18">L13+K13+J13+I13</f>
        <v>24610</v>
      </c>
      <c r="N13" s="19">
        <f aca="true" t="shared" si="3" ref="N13:N18">M13-H13</f>
        <v>1066.0400000000009</v>
      </c>
      <c r="O13" s="38">
        <f aca="true" t="shared" si="4" ref="O13:O18">N13/H13</f>
        <v>0.04527870417720727</v>
      </c>
      <c r="P13" s="10"/>
    </row>
    <row r="14" spans="1:15" ht="15" customHeight="1">
      <c r="A14" s="32"/>
      <c r="B14" s="25"/>
      <c r="C14" s="33" t="s">
        <v>31</v>
      </c>
      <c r="D14" s="35">
        <v>7578</v>
      </c>
      <c r="E14" s="19">
        <v>1364.96</v>
      </c>
      <c r="F14" s="19">
        <v>8478</v>
      </c>
      <c r="G14" s="36">
        <v>6123</v>
      </c>
      <c r="H14" s="37">
        <f t="shared" si="0"/>
        <v>23543.96</v>
      </c>
      <c r="I14" s="35">
        <v>8190</v>
      </c>
      <c r="J14" s="19">
        <f t="shared" si="1"/>
        <v>1495</v>
      </c>
      <c r="K14" s="19">
        <v>8478</v>
      </c>
      <c r="L14" s="19">
        <v>6447</v>
      </c>
      <c r="M14" s="37">
        <f t="shared" si="2"/>
        <v>24610</v>
      </c>
      <c r="N14" s="19">
        <f t="shared" si="3"/>
        <v>1066.0400000000009</v>
      </c>
      <c r="O14" s="38">
        <f t="shared" si="4"/>
        <v>0.04527870417720727</v>
      </c>
    </row>
    <row r="15" spans="1:15" ht="15" customHeight="1">
      <c r="A15" s="32"/>
      <c r="B15" s="25"/>
      <c r="C15" s="33" t="s">
        <v>3</v>
      </c>
      <c r="D15" s="35">
        <v>9558</v>
      </c>
      <c r="E15" s="19">
        <v>1364.96</v>
      </c>
      <c r="F15" s="19">
        <v>8478</v>
      </c>
      <c r="G15" s="36">
        <v>6123</v>
      </c>
      <c r="H15" s="37">
        <f t="shared" si="0"/>
        <v>25523.96</v>
      </c>
      <c r="I15" s="35">
        <v>10710</v>
      </c>
      <c r="J15" s="19">
        <f t="shared" si="1"/>
        <v>1495</v>
      </c>
      <c r="K15" s="19">
        <v>8478</v>
      </c>
      <c r="L15" s="19">
        <v>6447</v>
      </c>
      <c r="M15" s="37">
        <f t="shared" si="2"/>
        <v>27130</v>
      </c>
      <c r="N15" s="19">
        <f t="shared" si="3"/>
        <v>1606.0400000000009</v>
      </c>
      <c r="O15" s="38">
        <f t="shared" si="4"/>
        <v>0.06292283799222381</v>
      </c>
    </row>
    <row r="16" spans="1:15" ht="15" customHeight="1">
      <c r="A16" s="32"/>
      <c r="B16" s="25"/>
      <c r="C16" s="33" t="s">
        <v>6</v>
      </c>
      <c r="D16" s="35">
        <v>10872</v>
      </c>
      <c r="E16" s="19">
        <v>1364.96</v>
      </c>
      <c r="F16" s="19">
        <v>8478</v>
      </c>
      <c r="G16" s="36">
        <v>6123</v>
      </c>
      <c r="H16" s="37">
        <f t="shared" si="0"/>
        <v>26837.96</v>
      </c>
      <c r="I16" s="35">
        <v>11736</v>
      </c>
      <c r="J16" s="19">
        <f t="shared" si="1"/>
        <v>1495</v>
      </c>
      <c r="K16" s="19">
        <v>8478</v>
      </c>
      <c r="L16" s="19">
        <v>6447</v>
      </c>
      <c r="M16" s="37">
        <f t="shared" si="2"/>
        <v>28156</v>
      </c>
      <c r="N16" s="19">
        <f t="shared" si="3"/>
        <v>1318.0400000000009</v>
      </c>
      <c r="O16" s="38">
        <f t="shared" si="4"/>
        <v>0.04911103526497546</v>
      </c>
    </row>
    <row r="17" spans="1:15" ht="15" customHeight="1">
      <c r="A17" s="32"/>
      <c r="B17" s="25"/>
      <c r="C17" s="33" t="s">
        <v>5</v>
      </c>
      <c r="D17" s="35">
        <v>12524</v>
      </c>
      <c r="E17" s="19">
        <v>1364.96</v>
      </c>
      <c r="F17" s="19">
        <v>8478</v>
      </c>
      <c r="G17" s="36">
        <v>6123</v>
      </c>
      <c r="H17" s="37">
        <f t="shared" si="0"/>
        <v>28489.96</v>
      </c>
      <c r="I17" s="35">
        <v>13536</v>
      </c>
      <c r="J17" s="19">
        <f t="shared" si="1"/>
        <v>1495</v>
      </c>
      <c r="K17" s="19">
        <v>8478</v>
      </c>
      <c r="L17" s="19">
        <v>6447</v>
      </c>
      <c r="M17" s="37">
        <f t="shared" si="2"/>
        <v>29956</v>
      </c>
      <c r="N17" s="19">
        <f t="shared" si="3"/>
        <v>1466.0400000000009</v>
      </c>
      <c r="O17" s="38">
        <f t="shared" si="4"/>
        <v>0.051458127705339037</v>
      </c>
    </row>
    <row r="18" spans="1:15" ht="15" customHeight="1">
      <c r="A18" s="32"/>
      <c r="B18" s="25"/>
      <c r="C18" s="33" t="s">
        <v>43</v>
      </c>
      <c r="D18" s="35">
        <v>20340</v>
      </c>
      <c r="E18" s="19">
        <v>1364.96</v>
      </c>
      <c r="F18" s="19">
        <v>8478</v>
      </c>
      <c r="G18" s="36">
        <v>6123</v>
      </c>
      <c r="H18" s="37">
        <f t="shared" si="0"/>
        <v>36305.96</v>
      </c>
      <c r="I18" s="35">
        <v>23562</v>
      </c>
      <c r="J18" s="19">
        <f t="shared" si="1"/>
        <v>1495</v>
      </c>
      <c r="K18" s="19">
        <v>8478</v>
      </c>
      <c r="L18" s="19">
        <v>6447</v>
      </c>
      <c r="M18" s="37">
        <f t="shared" si="2"/>
        <v>39982</v>
      </c>
      <c r="N18" s="19">
        <f t="shared" si="3"/>
        <v>3676.040000000001</v>
      </c>
      <c r="O18" s="38">
        <f t="shared" si="4"/>
        <v>0.10125169531393746</v>
      </c>
    </row>
    <row r="19" spans="1:15" ht="15" customHeight="1">
      <c r="A19" s="76" t="s">
        <v>7</v>
      </c>
      <c r="B19" s="77"/>
      <c r="C19" s="77"/>
      <c r="D19" s="78"/>
      <c r="E19" s="78"/>
      <c r="F19" s="78"/>
      <c r="G19" s="78"/>
      <c r="H19" s="80"/>
      <c r="I19" s="78"/>
      <c r="J19" s="78"/>
      <c r="K19" s="77"/>
      <c r="L19" s="77"/>
      <c r="M19" s="80"/>
      <c r="N19" s="78"/>
      <c r="O19" s="79"/>
    </row>
    <row r="20" spans="1:15" ht="15" customHeight="1">
      <c r="A20" s="32"/>
      <c r="B20" s="25" t="s">
        <v>1</v>
      </c>
      <c r="C20" s="25"/>
      <c r="D20" s="51"/>
      <c r="E20" s="36"/>
      <c r="F20" s="36"/>
      <c r="G20" s="36"/>
      <c r="H20" s="50"/>
      <c r="I20" s="51"/>
      <c r="J20" s="36"/>
      <c r="K20" s="25"/>
      <c r="L20" s="25"/>
      <c r="M20" s="50"/>
      <c r="N20" s="36"/>
      <c r="O20" s="34"/>
    </row>
    <row r="21" spans="1:15" ht="15" customHeight="1">
      <c r="A21" s="32"/>
      <c r="B21" s="25"/>
      <c r="C21" s="25" t="s">
        <v>41</v>
      </c>
      <c r="D21" s="35">
        <v>5580</v>
      </c>
      <c r="E21" s="19">
        <v>1098</v>
      </c>
      <c r="F21" s="19">
        <v>7204</v>
      </c>
      <c r="G21" s="36">
        <v>6123</v>
      </c>
      <c r="H21" s="37">
        <f t="shared" si="0"/>
        <v>20005</v>
      </c>
      <c r="I21" s="35">
        <v>5850</v>
      </c>
      <c r="J21" s="19">
        <f>E21+49</f>
        <v>1147</v>
      </c>
      <c r="K21" s="19">
        <v>7490</v>
      </c>
      <c r="L21" s="19">
        <v>6447</v>
      </c>
      <c r="M21" s="37">
        <f>L21+K21+J21+I21</f>
        <v>20934</v>
      </c>
      <c r="N21" s="19">
        <f>M21-H21</f>
        <v>929</v>
      </c>
      <c r="O21" s="38">
        <f>N21/H21</f>
        <v>0.0464383904023994</v>
      </c>
    </row>
    <row r="22" spans="1:16" ht="15" customHeight="1">
      <c r="A22" s="32"/>
      <c r="B22" s="25"/>
      <c r="C22" s="25" t="s">
        <v>42</v>
      </c>
      <c r="D22" s="51">
        <v>4676</v>
      </c>
      <c r="E22" s="19">
        <v>1098</v>
      </c>
      <c r="F22" s="19">
        <v>7204</v>
      </c>
      <c r="G22" s="36">
        <v>6123</v>
      </c>
      <c r="H22" s="37">
        <f t="shared" si="0"/>
        <v>19101</v>
      </c>
      <c r="I22" s="35">
        <v>4910</v>
      </c>
      <c r="J22" s="19">
        <f>E22+49</f>
        <v>1147</v>
      </c>
      <c r="K22" s="19">
        <v>7490</v>
      </c>
      <c r="L22" s="19">
        <v>6447</v>
      </c>
      <c r="M22" s="37">
        <f>L22+K22+J22+I22</f>
        <v>19994</v>
      </c>
      <c r="N22" s="19">
        <f>M22-H22</f>
        <v>893</v>
      </c>
      <c r="O22" s="38">
        <f>N22/H22</f>
        <v>0.04675147898015811</v>
      </c>
      <c r="P22" s="10"/>
    </row>
    <row r="23" spans="1:15" ht="15" customHeight="1">
      <c r="A23" s="32"/>
      <c r="B23" s="25"/>
      <c r="C23" s="25" t="s">
        <v>36</v>
      </c>
      <c r="D23" s="51">
        <v>4904</v>
      </c>
      <c r="E23" s="19">
        <v>1098</v>
      </c>
      <c r="F23" s="19">
        <v>7204</v>
      </c>
      <c r="G23" s="36">
        <v>6123</v>
      </c>
      <c r="H23" s="37">
        <f t="shared" si="0"/>
        <v>19329</v>
      </c>
      <c r="I23" s="35">
        <v>5150</v>
      </c>
      <c r="J23" s="19">
        <f>E23+49</f>
        <v>1147</v>
      </c>
      <c r="K23" s="19">
        <v>7490</v>
      </c>
      <c r="L23" s="19">
        <v>6447</v>
      </c>
      <c r="M23" s="37">
        <f>L23+K23+J23+I23</f>
        <v>20234</v>
      </c>
      <c r="N23" s="19">
        <f>M23-H23</f>
        <v>905</v>
      </c>
      <c r="O23" s="38">
        <f>N23/H23</f>
        <v>0.0468208391536034</v>
      </c>
    </row>
    <row r="24" spans="1:15" ht="15" customHeight="1">
      <c r="A24" s="32"/>
      <c r="B24" s="25"/>
      <c r="C24" s="25" t="s">
        <v>37</v>
      </c>
      <c r="D24" s="51">
        <v>5186</v>
      </c>
      <c r="E24" s="19">
        <v>1098</v>
      </c>
      <c r="F24" s="19">
        <v>7204</v>
      </c>
      <c r="G24" s="36">
        <v>6123</v>
      </c>
      <c r="H24" s="37">
        <f t="shared" si="0"/>
        <v>19611</v>
      </c>
      <c r="I24" s="35">
        <v>5446</v>
      </c>
      <c r="J24" s="19">
        <f>E24+49</f>
        <v>1147</v>
      </c>
      <c r="K24" s="19">
        <v>7490</v>
      </c>
      <c r="L24" s="19">
        <v>6447</v>
      </c>
      <c r="M24" s="37">
        <f>L24+K24+J24+I24</f>
        <v>20530</v>
      </c>
      <c r="N24" s="19">
        <f>M24-H24</f>
        <v>919</v>
      </c>
      <c r="O24" s="38">
        <f>N24/H24</f>
        <v>0.046861455305695784</v>
      </c>
    </row>
    <row r="25" spans="1:15" ht="15" customHeight="1">
      <c r="A25" s="32"/>
      <c r="B25" s="25"/>
      <c r="C25" s="25" t="s">
        <v>29</v>
      </c>
      <c r="D25" s="52">
        <v>7190</v>
      </c>
      <c r="E25" s="43">
        <v>1098</v>
      </c>
      <c r="F25" s="43">
        <v>7204</v>
      </c>
      <c r="G25" s="44">
        <v>6123</v>
      </c>
      <c r="H25" s="45">
        <f t="shared" si="0"/>
        <v>21615</v>
      </c>
      <c r="I25" s="42">
        <v>7550</v>
      </c>
      <c r="J25" s="43">
        <f>E25+49</f>
        <v>1147</v>
      </c>
      <c r="K25" s="19">
        <v>7490</v>
      </c>
      <c r="L25" s="19">
        <v>6447</v>
      </c>
      <c r="M25" s="45">
        <f>L25+K25+J25+I25</f>
        <v>22634</v>
      </c>
      <c r="N25" s="43">
        <f>M25-H25</f>
        <v>1019</v>
      </c>
      <c r="O25" s="46">
        <f>N25/H25</f>
        <v>0.04714318760120287</v>
      </c>
    </row>
    <row r="26" spans="1:15" ht="15" customHeight="1">
      <c r="A26" s="53"/>
      <c r="B26" s="54" t="s">
        <v>4</v>
      </c>
      <c r="C26" s="54"/>
      <c r="D26" s="51"/>
      <c r="E26" s="19"/>
      <c r="F26" s="19"/>
      <c r="G26" s="36"/>
      <c r="H26" s="37"/>
      <c r="I26" s="35"/>
      <c r="J26" s="19"/>
      <c r="K26" s="47"/>
      <c r="L26" s="47"/>
      <c r="M26" s="37"/>
      <c r="N26" s="19"/>
      <c r="O26" s="38"/>
    </row>
    <row r="27" spans="1:15" ht="15" customHeight="1">
      <c r="A27" s="32"/>
      <c r="B27" s="25"/>
      <c r="C27" s="25" t="s">
        <v>27</v>
      </c>
      <c r="D27" s="51">
        <v>6632</v>
      </c>
      <c r="E27" s="19">
        <v>1098</v>
      </c>
      <c r="F27" s="19">
        <v>8478</v>
      </c>
      <c r="G27" s="36">
        <v>6123</v>
      </c>
      <c r="H27" s="37">
        <f t="shared" si="0"/>
        <v>22331</v>
      </c>
      <c r="I27" s="35">
        <v>6964</v>
      </c>
      <c r="J27" s="19">
        <f>E27+49</f>
        <v>1147</v>
      </c>
      <c r="K27" s="19">
        <v>8478</v>
      </c>
      <c r="L27" s="19">
        <v>6447</v>
      </c>
      <c r="M27" s="37">
        <f>L27+K27+J27+I27</f>
        <v>23036</v>
      </c>
      <c r="N27" s="19">
        <f>M27-H27</f>
        <v>705</v>
      </c>
      <c r="O27" s="38">
        <f>N27/H27</f>
        <v>0.03157046258564328</v>
      </c>
    </row>
    <row r="28" spans="1:15" ht="15" customHeight="1">
      <c r="A28" s="32"/>
      <c r="B28" s="25"/>
      <c r="C28" s="25" t="s">
        <v>26</v>
      </c>
      <c r="D28" s="51">
        <v>7636</v>
      </c>
      <c r="E28" s="19">
        <v>1098</v>
      </c>
      <c r="F28" s="19">
        <v>8478</v>
      </c>
      <c r="G28" s="36">
        <v>6123</v>
      </c>
      <c r="H28" s="37">
        <f t="shared" si="0"/>
        <v>23335</v>
      </c>
      <c r="I28" s="35">
        <v>8018</v>
      </c>
      <c r="J28" s="19">
        <f>E28+49</f>
        <v>1147</v>
      </c>
      <c r="K28" s="19">
        <v>8478</v>
      </c>
      <c r="L28" s="19">
        <v>6447</v>
      </c>
      <c r="M28" s="37">
        <f>L28+K28+J28+I28</f>
        <v>24090</v>
      </c>
      <c r="N28" s="19">
        <f>M28-H28</f>
        <v>755</v>
      </c>
      <c r="O28" s="38">
        <f>N28/H28</f>
        <v>0.03235483179772873</v>
      </c>
    </row>
    <row r="29" spans="1:15" ht="15" customHeight="1">
      <c r="A29" s="32"/>
      <c r="B29" s="25"/>
      <c r="C29" s="25" t="s">
        <v>25</v>
      </c>
      <c r="D29" s="51">
        <v>7636</v>
      </c>
      <c r="E29" s="19">
        <v>1098</v>
      </c>
      <c r="F29" s="19">
        <v>8478</v>
      </c>
      <c r="G29" s="36">
        <v>6123</v>
      </c>
      <c r="H29" s="37">
        <f t="shared" si="0"/>
        <v>23335</v>
      </c>
      <c r="I29" s="35">
        <v>8018</v>
      </c>
      <c r="J29" s="19">
        <f>E29+49</f>
        <v>1147</v>
      </c>
      <c r="K29" s="19">
        <v>8478</v>
      </c>
      <c r="L29" s="19">
        <v>6447</v>
      </c>
      <c r="M29" s="37">
        <f>L29+K29+J29+I29</f>
        <v>24090</v>
      </c>
      <c r="N29" s="19">
        <f>M29-H29</f>
        <v>755</v>
      </c>
      <c r="O29" s="38">
        <f>N29/H29</f>
        <v>0.03235483179772873</v>
      </c>
    </row>
    <row r="30" spans="1:15" ht="15" customHeight="1">
      <c r="A30" s="32"/>
      <c r="B30" s="25"/>
      <c r="C30" s="25" t="s">
        <v>28</v>
      </c>
      <c r="D30" s="51">
        <v>10446</v>
      </c>
      <c r="E30" s="19">
        <v>1098</v>
      </c>
      <c r="F30" s="19">
        <v>8478</v>
      </c>
      <c r="G30" s="36">
        <v>6123</v>
      </c>
      <c r="H30" s="37">
        <f t="shared" si="0"/>
        <v>26145</v>
      </c>
      <c r="I30" s="35">
        <v>10968</v>
      </c>
      <c r="J30" s="19">
        <f>E30+49</f>
        <v>1147</v>
      </c>
      <c r="K30" s="19">
        <v>8478</v>
      </c>
      <c r="L30" s="19">
        <v>6447</v>
      </c>
      <c r="M30" s="37">
        <f>L30+K30+J30+I30</f>
        <v>27040</v>
      </c>
      <c r="N30" s="19">
        <f>M30-H30</f>
        <v>895</v>
      </c>
      <c r="O30" s="38">
        <f>N30/H30</f>
        <v>0.03423216676228724</v>
      </c>
    </row>
    <row r="31" spans="1:15" ht="15" customHeight="1">
      <c r="A31" s="76" t="s">
        <v>63</v>
      </c>
      <c r="B31" s="77"/>
      <c r="C31" s="77"/>
      <c r="D31" s="78"/>
      <c r="E31" s="78"/>
      <c r="F31" s="78"/>
      <c r="G31" s="78"/>
      <c r="H31" s="80"/>
      <c r="I31" s="78"/>
      <c r="J31" s="78"/>
      <c r="K31" s="78"/>
      <c r="L31" s="78"/>
      <c r="M31" s="80"/>
      <c r="N31" s="78"/>
      <c r="O31" s="79"/>
    </row>
    <row r="32" spans="1:15" ht="15" customHeight="1">
      <c r="A32" s="32"/>
      <c r="B32" s="25" t="s">
        <v>1</v>
      </c>
      <c r="C32" s="25"/>
      <c r="D32" s="51"/>
      <c r="E32" s="36"/>
      <c r="F32" s="36"/>
      <c r="G32" s="36"/>
      <c r="H32" s="81"/>
      <c r="I32" s="51"/>
      <c r="J32" s="36"/>
      <c r="K32" s="36"/>
      <c r="L32" s="36"/>
      <c r="M32" s="50"/>
      <c r="N32" s="36"/>
      <c r="O32" s="34"/>
    </row>
    <row r="33" spans="1:16" ht="15" customHeight="1">
      <c r="A33" s="32"/>
      <c r="B33" s="25"/>
      <c r="C33" s="25" t="s">
        <v>19</v>
      </c>
      <c r="D33" s="35">
        <v>5484</v>
      </c>
      <c r="E33" s="19">
        <v>795</v>
      </c>
      <c r="F33" s="55">
        <v>8950</v>
      </c>
      <c r="G33" s="36">
        <v>6123</v>
      </c>
      <c r="H33" s="20">
        <f t="shared" si="0"/>
        <v>21352</v>
      </c>
      <c r="I33" s="35">
        <v>5712</v>
      </c>
      <c r="J33" s="19">
        <v>830</v>
      </c>
      <c r="K33" s="55">
        <f>F33+95+95</f>
        <v>9140</v>
      </c>
      <c r="L33" s="19">
        <v>6447</v>
      </c>
      <c r="M33" s="37">
        <f>L33+K33+J33+I33</f>
        <v>22129</v>
      </c>
      <c r="N33" s="19">
        <f>M33-H33</f>
        <v>777</v>
      </c>
      <c r="O33" s="38">
        <f>N33/H33</f>
        <v>0.03639003372049457</v>
      </c>
      <c r="P33" s="13"/>
    </row>
    <row r="34" spans="1:20" ht="15" customHeight="1">
      <c r="A34" s="32"/>
      <c r="B34" s="25"/>
      <c r="C34" s="56" t="s">
        <v>44</v>
      </c>
      <c r="D34" s="57">
        <v>5624</v>
      </c>
      <c r="E34" s="43">
        <v>795</v>
      </c>
      <c r="F34" s="58">
        <v>8950</v>
      </c>
      <c r="G34" s="44">
        <v>6123</v>
      </c>
      <c r="H34" s="59">
        <f t="shared" si="0"/>
        <v>21492</v>
      </c>
      <c r="I34" s="60">
        <v>6130</v>
      </c>
      <c r="J34" s="43">
        <v>830</v>
      </c>
      <c r="K34" s="58">
        <f>F34+95+95</f>
        <v>9140</v>
      </c>
      <c r="L34" s="43">
        <v>6447</v>
      </c>
      <c r="M34" s="45">
        <f>L34+K34+J34+I34</f>
        <v>22547</v>
      </c>
      <c r="N34" s="43">
        <f>M34-H34</f>
        <v>1055</v>
      </c>
      <c r="O34" s="46">
        <f>N34/H34</f>
        <v>0.04908803275637447</v>
      </c>
      <c r="P34" s="13"/>
      <c r="T34" s="10"/>
    </row>
    <row r="35" spans="1:16" ht="15" customHeight="1">
      <c r="A35" s="53"/>
      <c r="B35" s="54" t="s">
        <v>4</v>
      </c>
      <c r="C35" s="54"/>
      <c r="D35" s="35"/>
      <c r="E35" s="19"/>
      <c r="F35" s="61"/>
      <c r="G35" s="36"/>
      <c r="H35" s="37"/>
      <c r="I35" s="35"/>
      <c r="J35" s="19"/>
      <c r="K35" s="55"/>
      <c r="L35" s="19"/>
      <c r="M35" s="37"/>
      <c r="N35" s="19"/>
      <c r="O35" s="38"/>
      <c r="P35" s="13"/>
    </row>
    <row r="36" spans="1:16" ht="15" customHeight="1">
      <c r="A36" s="32"/>
      <c r="B36" s="25"/>
      <c r="C36" s="25" t="s">
        <v>9</v>
      </c>
      <c r="D36" s="35">
        <v>7130</v>
      </c>
      <c r="E36" s="19">
        <v>795</v>
      </c>
      <c r="F36" s="55">
        <v>8950</v>
      </c>
      <c r="G36" s="36">
        <v>6123</v>
      </c>
      <c r="H36" s="37">
        <f t="shared" si="0"/>
        <v>22998</v>
      </c>
      <c r="I36" s="35">
        <v>7130</v>
      </c>
      <c r="J36" s="19">
        <v>830</v>
      </c>
      <c r="K36" s="55">
        <f aca="true" t="shared" si="5" ref="K36:K41">F36+95+95</f>
        <v>9140</v>
      </c>
      <c r="L36" s="19">
        <v>6447</v>
      </c>
      <c r="M36" s="37">
        <f aca="true" t="shared" si="6" ref="M36:M42">L36+K36+J36+I36</f>
        <v>23547</v>
      </c>
      <c r="N36" s="19">
        <f aca="true" t="shared" si="7" ref="N36:N42">M36-H36</f>
        <v>549</v>
      </c>
      <c r="O36" s="38">
        <f aca="true" t="shared" si="8" ref="O36:O42">N36/H36</f>
        <v>0.023871641012261937</v>
      </c>
      <c r="P36" s="13"/>
    </row>
    <row r="37" spans="1:16" ht="15" customHeight="1">
      <c r="A37" s="32"/>
      <c r="B37" s="25"/>
      <c r="C37" s="18" t="s">
        <v>10</v>
      </c>
      <c r="D37" s="35">
        <v>8596</v>
      </c>
      <c r="E37" s="19">
        <v>795</v>
      </c>
      <c r="F37" s="55">
        <v>8950</v>
      </c>
      <c r="G37" s="36">
        <v>6123</v>
      </c>
      <c r="H37" s="37">
        <f t="shared" si="0"/>
        <v>24464</v>
      </c>
      <c r="I37" s="35">
        <v>8596</v>
      </c>
      <c r="J37" s="19">
        <v>830</v>
      </c>
      <c r="K37" s="55">
        <f t="shared" si="5"/>
        <v>9140</v>
      </c>
      <c r="L37" s="19">
        <v>6447</v>
      </c>
      <c r="M37" s="37">
        <f t="shared" si="6"/>
        <v>25013</v>
      </c>
      <c r="N37" s="19">
        <f t="shared" si="7"/>
        <v>549</v>
      </c>
      <c r="O37" s="38">
        <f t="shared" si="8"/>
        <v>0.022441137998691955</v>
      </c>
      <c r="P37" s="13"/>
    </row>
    <row r="38" spans="1:16" ht="15" customHeight="1">
      <c r="A38" s="32"/>
      <c r="B38" s="25"/>
      <c r="C38" s="18" t="s">
        <v>3</v>
      </c>
      <c r="D38" s="35">
        <v>8678</v>
      </c>
      <c r="E38" s="19">
        <v>795</v>
      </c>
      <c r="F38" s="55">
        <v>8950</v>
      </c>
      <c r="G38" s="36">
        <v>6123</v>
      </c>
      <c r="H38" s="37">
        <f t="shared" si="0"/>
        <v>24546</v>
      </c>
      <c r="I38" s="35">
        <v>8678</v>
      </c>
      <c r="J38" s="19">
        <v>830</v>
      </c>
      <c r="K38" s="55">
        <f t="shared" si="5"/>
        <v>9140</v>
      </c>
      <c r="L38" s="19">
        <v>6447</v>
      </c>
      <c r="M38" s="37">
        <f t="shared" si="6"/>
        <v>25095</v>
      </c>
      <c r="N38" s="19">
        <f t="shared" si="7"/>
        <v>549</v>
      </c>
      <c r="O38" s="38">
        <f t="shared" si="8"/>
        <v>0.02236616964067465</v>
      </c>
      <c r="P38" s="13"/>
    </row>
    <row r="39" spans="1:16" ht="15" customHeight="1">
      <c r="A39" s="32"/>
      <c r="B39" s="25"/>
      <c r="C39" s="25" t="s">
        <v>45</v>
      </c>
      <c r="D39" s="35">
        <v>9916</v>
      </c>
      <c r="E39" s="19">
        <v>795</v>
      </c>
      <c r="F39" s="55">
        <v>8950</v>
      </c>
      <c r="G39" s="36">
        <v>6123</v>
      </c>
      <c r="H39" s="37">
        <f t="shared" si="0"/>
        <v>25784</v>
      </c>
      <c r="I39" s="35">
        <v>9916</v>
      </c>
      <c r="J39" s="19">
        <v>830</v>
      </c>
      <c r="K39" s="55">
        <f t="shared" si="5"/>
        <v>9140</v>
      </c>
      <c r="L39" s="19">
        <v>6447</v>
      </c>
      <c r="M39" s="37">
        <f t="shared" si="6"/>
        <v>26333</v>
      </c>
      <c r="N39" s="19">
        <f t="shared" si="7"/>
        <v>549</v>
      </c>
      <c r="O39" s="38">
        <f t="shared" si="8"/>
        <v>0.021292274278622403</v>
      </c>
      <c r="P39" s="13"/>
    </row>
    <row r="40" spans="1:16" ht="15" customHeight="1">
      <c r="A40" s="32"/>
      <c r="B40" s="25"/>
      <c r="C40" s="25" t="s">
        <v>11</v>
      </c>
      <c r="D40" s="35">
        <v>8678</v>
      </c>
      <c r="E40" s="19">
        <v>795</v>
      </c>
      <c r="F40" s="55">
        <v>8950</v>
      </c>
      <c r="G40" s="36">
        <v>6123</v>
      </c>
      <c r="H40" s="37">
        <f t="shared" si="0"/>
        <v>24546</v>
      </c>
      <c r="I40" s="35">
        <v>8678</v>
      </c>
      <c r="J40" s="19">
        <v>830</v>
      </c>
      <c r="K40" s="55">
        <f t="shared" si="5"/>
        <v>9140</v>
      </c>
      <c r="L40" s="19">
        <v>6447</v>
      </c>
      <c r="M40" s="37">
        <f t="shared" si="6"/>
        <v>25095</v>
      </c>
      <c r="N40" s="19">
        <f t="shared" si="7"/>
        <v>549</v>
      </c>
      <c r="O40" s="38">
        <f t="shared" si="8"/>
        <v>0.02236616964067465</v>
      </c>
      <c r="P40" s="13"/>
    </row>
    <row r="41" spans="1:19" ht="15" customHeight="1">
      <c r="A41" s="32"/>
      <c r="B41" s="25"/>
      <c r="C41" s="25" t="s">
        <v>8</v>
      </c>
      <c r="D41" s="35">
        <v>7674</v>
      </c>
      <c r="E41" s="19">
        <v>795</v>
      </c>
      <c r="F41" s="55">
        <v>8950</v>
      </c>
      <c r="G41" s="36">
        <v>6123</v>
      </c>
      <c r="H41" s="37">
        <f t="shared" si="0"/>
        <v>23542</v>
      </c>
      <c r="I41" s="35">
        <v>7674</v>
      </c>
      <c r="J41" s="19">
        <v>830</v>
      </c>
      <c r="K41" s="55">
        <f t="shared" si="5"/>
        <v>9140</v>
      </c>
      <c r="L41" s="19">
        <v>6447</v>
      </c>
      <c r="M41" s="37">
        <f t="shared" si="6"/>
        <v>24091</v>
      </c>
      <c r="N41" s="19">
        <f t="shared" si="7"/>
        <v>549</v>
      </c>
      <c r="O41" s="38">
        <f t="shared" si="8"/>
        <v>0.023320023787273807</v>
      </c>
      <c r="P41" s="13"/>
      <c r="R41" s="14"/>
      <c r="S41" s="14"/>
    </row>
    <row r="42" spans="1:16" ht="15" customHeight="1">
      <c r="A42" s="32"/>
      <c r="B42" s="25"/>
      <c r="C42" s="25" t="s">
        <v>38</v>
      </c>
      <c r="D42" s="35">
        <v>9968</v>
      </c>
      <c r="E42" s="19">
        <v>795</v>
      </c>
      <c r="F42" s="55">
        <v>8950</v>
      </c>
      <c r="G42" s="36">
        <v>6123</v>
      </c>
      <c r="H42" s="37">
        <f t="shared" si="0"/>
        <v>25836</v>
      </c>
      <c r="I42" s="35">
        <v>9968</v>
      </c>
      <c r="J42" s="19">
        <v>830</v>
      </c>
      <c r="K42" s="55">
        <f>F42+95+95</f>
        <v>9140</v>
      </c>
      <c r="L42" s="19">
        <v>6447</v>
      </c>
      <c r="M42" s="37">
        <f t="shared" si="6"/>
        <v>26385</v>
      </c>
      <c r="N42" s="19">
        <f t="shared" si="7"/>
        <v>549</v>
      </c>
      <c r="O42" s="38">
        <f t="shared" si="8"/>
        <v>0.02124941941477009</v>
      </c>
      <c r="P42" s="13"/>
    </row>
    <row r="43" spans="1:16" ht="15" customHeight="1">
      <c r="A43" s="76" t="s">
        <v>55</v>
      </c>
      <c r="B43" s="77"/>
      <c r="C43" s="82"/>
      <c r="D43" s="78"/>
      <c r="E43" s="78"/>
      <c r="F43" s="78"/>
      <c r="G43" s="78"/>
      <c r="H43" s="80"/>
      <c r="I43" s="78"/>
      <c r="J43" s="78"/>
      <c r="K43" s="78"/>
      <c r="L43" s="78"/>
      <c r="M43" s="78"/>
      <c r="N43" s="78"/>
      <c r="O43" s="79"/>
      <c r="P43" s="13"/>
    </row>
    <row r="44" spans="1:24" s="17" customFormat="1" ht="15" customHeight="1">
      <c r="A44" s="65"/>
      <c r="B44" s="18" t="s">
        <v>1</v>
      </c>
      <c r="C44" s="18"/>
      <c r="D44" s="35"/>
      <c r="E44" s="19"/>
      <c r="F44" s="19"/>
      <c r="G44" s="19"/>
      <c r="H44" s="21"/>
      <c r="I44" s="65"/>
      <c r="J44" s="18"/>
      <c r="K44" s="18"/>
      <c r="L44" s="18"/>
      <c r="M44" s="38"/>
      <c r="N44" s="65"/>
      <c r="O44" s="38"/>
      <c r="P44" s="15"/>
      <c r="Q44" s="16"/>
      <c r="R44" s="16"/>
      <c r="S44" s="16"/>
      <c r="T44" s="16"/>
      <c r="U44" s="16"/>
      <c r="V44" s="16"/>
      <c r="W44" s="16"/>
      <c r="X44" s="16"/>
    </row>
    <row r="45" spans="1:24" s="17" customFormat="1" ht="15" customHeight="1">
      <c r="A45" s="65"/>
      <c r="B45" s="18"/>
      <c r="C45" s="18" t="s">
        <v>14</v>
      </c>
      <c r="D45" s="42">
        <v>8100</v>
      </c>
      <c r="E45" s="43">
        <v>170</v>
      </c>
      <c r="F45" s="43">
        <v>8478</v>
      </c>
      <c r="G45" s="43">
        <v>6123</v>
      </c>
      <c r="H45" s="59">
        <f aca="true" t="shared" si="9" ref="H45:H59">SUM(D45:G45)</f>
        <v>22871</v>
      </c>
      <c r="I45" s="42">
        <v>8820</v>
      </c>
      <c r="J45" s="43">
        <f>E45+86</f>
        <v>256</v>
      </c>
      <c r="K45" s="43">
        <v>8478</v>
      </c>
      <c r="L45" s="43">
        <v>6447</v>
      </c>
      <c r="M45" s="45">
        <f>L45+K45+J45+I45</f>
        <v>24001</v>
      </c>
      <c r="N45" s="42">
        <f>M45-H45</f>
        <v>1130</v>
      </c>
      <c r="O45" s="46">
        <f>N45/H45</f>
        <v>0.049407546674828384</v>
      </c>
      <c r="P45" s="15"/>
      <c r="Q45" s="16"/>
      <c r="R45" s="16"/>
      <c r="S45" s="16"/>
      <c r="T45" s="16"/>
      <c r="U45" s="16"/>
      <c r="V45" s="16"/>
      <c r="W45" s="16"/>
      <c r="X45" s="16"/>
    </row>
    <row r="46" spans="1:24" s="17" customFormat="1" ht="15" customHeight="1">
      <c r="A46" s="66"/>
      <c r="B46" s="67" t="s">
        <v>4</v>
      </c>
      <c r="C46" s="67"/>
      <c r="D46" s="68"/>
      <c r="E46" s="19"/>
      <c r="F46" s="47"/>
      <c r="G46" s="47"/>
      <c r="H46" s="20" t="s">
        <v>46</v>
      </c>
      <c r="I46" s="35"/>
      <c r="J46" s="19"/>
      <c r="K46" s="47"/>
      <c r="L46" s="19"/>
      <c r="M46" s="37"/>
      <c r="N46" s="35" t="s">
        <v>46</v>
      </c>
      <c r="O46" s="38" t="s">
        <v>46</v>
      </c>
      <c r="P46" s="15"/>
      <c r="Q46" s="16"/>
      <c r="R46" s="16"/>
      <c r="S46" s="16"/>
      <c r="T46" s="16"/>
      <c r="U46" s="16"/>
      <c r="V46" s="16"/>
      <c r="W46" s="16"/>
      <c r="X46" s="16"/>
    </row>
    <row r="47" spans="1:24" s="17" customFormat="1" ht="15" customHeight="1">
      <c r="A47" s="65"/>
      <c r="B47" s="18"/>
      <c r="C47" s="18" t="s">
        <v>35</v>
      </c>
      <c r="D47" s="35">
        <v>8760</v>
      </c>
      <c r="E47" s="19">
        <v>170</v>
      </c>
      <c r="F47" s="19">
        <v>8478</v>
      </c>
      <c r="G47" s="19">
        <v>6123</v>
      </c>
      <c r="H47" s="20">
        <f t="shared" si="9"/>
        <v>23531</v>
      </c>
      <c r="I47" s="35">
        <v>9360</v>
      </c>
      <c r="J47" s="19">
        <f aca="true" t="shared" si="10" ref="J47:J53">E47+86</f>
        <v>256</v>
      </c>
      <c r="K47" s="19">
        <v>8478</v>
      </c>
      <c r="L47" s="19">
        <v>6447</v>
      </c>
      <c r="M47" s="37">
        <f>L47+K47+J47+I47</f>
        <v>24541</v>
      </c>
      <c r="N47" s="35">
        <f aca="true" t="shared" si="11" ref="N47:N53">M47-H47</f>
        <v>1010</v>
      </c>
      <c r="O47" s="38">
        <f aca="true" t="shared" si="12" ref="O47:O53">N47/H47</f>
        <v>0.04292210275806383</v>
      </c>
      <c r="P47" s="15"/>
      <c r="Q47" s="16"/>
      <c r="R47" s="16"/>
      <c r="S47" s="16"/>
      <c r="T47" s="16"/>
      <c r="U47" s="16"/>
      <c r="V47" s="16"/>
      <c r="W47" s="16"/>
      <c r="X47" s="16"/>
    </row>
    <row r="48" spans="1:24" s="17" customFormat="1" ht="15" customHeight="1">
      <c r="A48" s="65"/>
      <c r="B48" s="18"/>
      <c r="C48" s="18" t="s">
        <v>40</v>
      </c>
      <c r="D48" s="35">
        <v>3870</v>
      </c>
      <c r="E48" s="19">
        <v>170</v>
      </c>
      <c r="F48" s="19">
        <v>8478</v>
      </c>
      <c r="G48" s="19">
        <v>6123</v>
      </c>
      <c r="H48" s="20">
        <f t="shared" si="9"/>
        <v>18641</v>
      </c>
      <c r="I48" s="35">
        <v>3990</v>
      </c>
      <c r="J48" s="19">
        <f t="shared" si="10"/>
        <v>256</v>
      </c>
      <c r="K48" s="19">
        <v>8478</v>
      </c>
      <c r="L48" s="19">
        <v>6447</v>
      </c>
      <c r="M48" s="37">
        <f>L48+K48+J48+I48</f>
        <v>19171</v>
      </c>
      <c r="N48" s="35">
        <f t="shared" si="11"/>
        <v>530</v>
      </c>
      <c r="O48" s="38">
        <f t="shared" si="12"/>
        <v>0.028431951075586073</v>
      </c>
      <c r="P48" s="15"/>
      <c r="Q48" s="16"/>
      <c r="R48" s="16"/>
      <c r="S48" s="16"/>
      <c r="T48" s="16"/>
      <c r="U48" s="16"/>
      <c r="V48" s="16"/>
      <c r="W48" s="16"/>
      <c r="X48" s="16"/>
    </row>
    <row r="49" spans="1:24" s="17" customFormat="1" ht="15" customHeight="1">
      <c r="A49" s="65"/>
      <c r="B49" s="18"/>
      <c r="C49" s="18" t="s">
        <v>15</v>
      </c>
      <c r="D49" s="35">
        <v>14550</v>
      </c>
      <c r="E49" s="19">
        <v>170</v>
      </c>
      <c r="F49" s="19">
        <v>8478</v>
      </c>
      <c r="G49" s="19">
        <v>6123</v>
      </c>
      <c r="H49" s="20">
        <f t="shared" si="9"/>
        <v>29321</v>
      </c>
      <c r="I49" s="35">
        <v>15630</v>
      </c>
      <c r="J49" s="19">
        <f t="shared" si="10"/>
        <v>256</v>
      </c>
      <c r="K49" s="19">
        <v>8478</v>
      </c>
      <c r="L49" s="19">
        <v>6447</v>
      </c>
      <c r="M49" s="37">
        <f>L49+K49+J49+I49</f>
        <v>30811</v>
      </c>
      <c r="N49" s="35">
        <f t="shared" si="11"/>
        <v>1490</v>
      </c>
      <c r="O49" s="38">
        <f t="shared" si="12"/>
        <v>0.05081682070870707</v>
      </c>
      <c r="P49" s="15"/>
      <c r="Q49" s="16"/>
      <c r="R49" s="16"/>
      <c r="S49" s="16"/>
      <c r="T49" s="16"/>
      <c r="U49" s="16"/>
      <c r="V49" s="16"/>
      <c r="W49" s="16"/>
      <c r="X49" s="16"/>
    </row>
    <row r="50" spans="1:24" s="17" customFormat="1" ht="15" customHeight="1">
      <c r="A50" s="65"/>
      <c r="B50" s="18"/>
      <c r="C50" s="18" t="s">
        <v>47</v>
      </c>
      <c r="D50" s="35">
        <v>9750</v>
      </c>
      <c r="E50" s="19">
        <v>170</v>
      </c>
      <c r="F50" s="19">
        <v>8478</v>
      </c>
      <c r="G50" s="19">
        <v>6123</v>
      </c>
      <c r="H50" s="20">
        <f t="shared" si="9"/>
        <v>24521</v>
      </c>
      <c r="I50" s="35">
        <v>9750</v>
      </c>
      <c r="J50" s="19">
        <v>256</v>
      </c>
      <c r="K50" s="19">
        <v>8478</v>
      </c>
      <c r="L50" s="19">
        <v>6447</v>
      </c>
      <c r="M50" s="20">
        <f>SUM(I50:L50)</f>
        <v>24931</v>
      </c>
      <c r="N50" s="35">
        <f t="shared" si="11"/>
        <v>410</v>
      </c>
      <c r="O50" s="38">
        <f t="shared" si="12"/>
        <v>0.0167203621385751</v>
      </c>
      <c r="P50" s="15"/>
      <c r="Q50" s="16"/>
      <c r="R50" s="16"/>
      <c r="S50" s="16"/>
      <c r="T50" s="16"/>
      <c r="U50" s="16"/>
      <c r="V50" s="16"/>
      <c r="W50" s="16"/>
      <c r="X50" s="16"/>
    </row>
    <row r="51" spans="1:24" s="17" customFormat="1" ht="15" customHeight="1">
      <c r="A51" s="65"/>
      <c r="B51" s="18"/>
      <c r="C51" s="18" t="s">
        <v>33</v>
      </c>
      <c r="D51" s="35">
        <v>13080</v>
      </c>
      <c r="E51" s="19">
        <v>170</v>
      </c>
      <c r="F51" s="19">
        <v>8478</v>
      </c>
      <c r="G51" s="19">
        <v>6123</v>
      </c>
      <c r="H51" s="20">
        <f t="shared" si="9"/>
        <v>27851</v>
      </c>
      <c r="I51" s="35">
        <v>14010</v>
      </c>
      <c r="J51" s="19">
        <f t="shared" si="10"/>
        <v>256</v>
      </c>
      <c r="K51" s="19">
        <v>8478</v>
      </c>
      <c r="L51" s="19">
        <v>6447</v>
      </c>
      <c r="M51" s="37">
        <f>L51+K51+J51+I51</f>
        <v>29191</v>
      </c>
      <c r="N51" s="35">
        <f t="shared" si="11"/>
        <v>1340</v>
      </c>
      <c r="O51" s="38">
        <f t="shared" si="12"/>
        <v>0.04811317367419482</v>
      </c>
      <c r="P51" s="15"/>
      <c r="Q51" s="16"/>
      <c r="R51" s="16"/>
      <c r="S51" s="16"/>
      <c r="T51" s="16"/>
      <c r="U51" s="16"/>
      <c r="V51" s="16"/>
      <c r="W51" s="16"/>
      <c r="X51" s="16"/>
    </row>
    <row r="52" spans="1:24" s="17" customFormat="1" ht="15" customHeight="1">
      <c r="A52" s="65"/>
      <c r="B52" s="18"/>
      <c r="C52" s="18" t="s">
        <v>14</v>
      </c>
      <c r="D52" s="35">
        <v>12000</v>
      </c>
      <c r="E52" s="19">
        <v>170</v>
      </c>
      <c r="F52" s="19">
        <v>8478</v>
      </c>
      <c r="G52" s="19">
        <v>6123</v>
      </c>
      <c r="H52" s="20">
        <f t="shared" si="9"/>
        <v>26771</v>
      </c>
      <c r="I52" s="35">
        <v>12750</v>
      </c>
      <c r="J52" s="19">
        <f t="shared" si="10"/>
        <v>256</v>
      </c>
      <c r="K52" s="19">
        <v>8478</v>
      </c>
      <c r="L52" s="19">
        <v>6447</v>
      </c>
      <c r="M52" s="37">
        <f>L52+K52+J52+I52</f>
        <v>27931</v>
      </c>
      <c r="N52" s="35">
        <f t="shared" si="11"/>
        <v>1160</v>
      </c>
      <c r="O52" s="38">
        <f t="shared" si="12"/>
        <v>0.04333046953793284</v>
      </c>
      <c r="P52" s="15"/>
      <c r="Q52" s="16"/>
      <c r="R52" s="16"/>
      <c r="S52" s="16"/>
      <c r="T52" s="16"/>
      <c r="U52" s="16"/>
      <c r="V52" s="16"/>
      <c r="W52" s="16"/>
      <c r="X52" s="16"/>
    </row>
    <row r="53" spans="1:24" s="17" customFormat="1" ht="15" customHeight="1">
      <c r="A53" s="65"/>
      <c r="B53" s="18"/>
      <c r="C53" s="18" t="s">
        <v>16</v>
      </c>
      <c r="D53" s="42">
        <v>2322</v>
      </c>
      <c r="E53" s="43">
        <v>170</v>
      </c>
      <c r="F53" s="43">
        <v>8478</v>
      </c>
      <c r="G53" s="43">
        <v>6123</v>
      </c>
      <c r="H53" s="59">
        <f t="shared" si="9"/>
        <v>17093</v>
      </c>
      <c r="I53" s="42">
        <v>2392</v>
      </c>
      <c r="J53" s="43">
        <f t="shared" si="10"/>
        <v>256</v>
      </c>
      <c r="K53" s="43">
        <v>8478</v>
      </c>
      <c r="L53" s="43">
        <v>6447</v>
      </c>
      <c r="M53" s="45">
        <f>L53+K53+J53+I53</f>
        <v>17573</v>
      </c>
      <c r="N53" s="42">
        <f t="shared" si="11"/>
        <v>480</v>
      </c>
      <c r="O53" s="46">
        <f t="shared" si="12"/>
        <v>0.028081670859416135</v>
      </c>
      <c r="P53" s="15"/>
      <c r="Q53" s="16"/>
      <c r="R53" s="16"/>
      <c r="S53" s="16"/>
      <c r="T53" s="16"/>
      <c r="U53" s="16"/>
      <c r="V53" s="16"/>
      <c r="W53" s="16"/>
      <c r="X53" s="16"/>
    </row>
    <row r="54" spans="1:24" s="17" customFormat="1" ht="15" customHeight="1">
      <c r="A54" s="66"/>
      <c r="B54" s="67" t="s">
        <v>12</v>
      </c>
      <c r="C54" s="67"/>
      <c r="D54" s="35"/>
      <c r="E54" s="19"/>
      <c r="F54" s="19"/>
      <c r="G54" s="19"/>
      <c r="H54" s="20" t="s">
        <v>46</v>
      </c>
      <c r="I54" s="35"/>
      <c r="J54" s="19"/>
      <c r="K54" s="19"/>
      <c r="L54" s="19"/>
      <c r="M54" s="37"/>
      <c r="N54" s="35" t="s">
        <v>46</v>
      </c>
      <c r="O54" s="38" t="s">
        <v>46</v>
      </c>
      <c r="P54" s="15"/>
      <c r="Q54" s="16"/>
      <c r="R54" s="16"/>
      <c r="S54" s="16"/>
      <c r="T54" s="16"/>
      <c r="U54" s="16"/>
      <c r="V54" s="16"/>
      <c r="W54" s="16"/>
      <c r="X54" s="16"/>
    </row>
    <row r="55" spans="1:24" s="17" customFormat="1" ht="15" customHeight="1">
      <c r="A55" s="65"/>
      <c r="B55" s="18"/>
      <c r="C55" s="18" t="s">
        <v>17</v>
      </c>
      <c r="D55" s="35">
        <v>25009</v>
      </c>
      <c r="E55" s="19">
        <v>170</v>
      </c>
      <c r="F55" s="19">
        <v>8478</v>
      </c>
      <c r="G55" s="19">
        <v>6123</v>
      </c>
      <c r="H55" s="20">
        <f t="shared" si="9"/>
        <v>39780</v>
      </c>
      <c r="I55" s="35">
        <v>26485</v>
      </c>
      <c r="J55" s="19">
        <f>E55+86</f>
        <v>256</v>
      </c>
      <c r="K55" s="19">
        <v>8478</v>
      </c>
      <c r="L55" s="19">
        <v>6447</v>
      </c>
      <c r="M55" s="37">
        <f>L55+K55+J55+I55</f>
        <v>41666</v>
      </c>
      <c r="N55" s="35">
        <f>M55-H55</f>
        <v>1886</v>
      </c>
      <c r="O55" s="38">
        <f>N55/H55</f>
        <v>0.047410759175465056</v>
      </c>
      <c r="P55" s="15"/>
      <c r="Q55" s="16"/>
      <c r="R55" s="16"/>
      <c r="S55" s="16"/>
      <c r="T55" s="16"/>
      <c r="U55" s="16"/>
      <c r="V55" s="16"/>
      <c r="W55" s="16"/>
      <c r="X55" s="16"/>
    </row>
    <row r="56" spans="1:24" s="17" customFormat="1" ht="15" customHeight="1">
      <c r="A56" s="65"/>
      <c r="B56" s="18"/>
      <c r="C56" s="18" t="s">
        <v>18</v>
      </c>
      <c r="D56" s="35">
        <v>20450</v>
      </c>
      <c r="E56" s="19">
        <v>170</v>
      </c>
      <c r="F56" s="19">
        <v>8478</v>
      </c>
      <c r="G56" s="19">
        <v>6123</v>
      </c>
      <c r="H56" s="20">
        <f t="shared" si="9"/>
        <v>35221</v>
      </c>
      <c r="I56" s="35">
        <v>22291</v>
      </c>
      <c r="J56" s="19">
        <f>E56+86</f>
        <v>256</v>
      </c>
      <c r="K56" s="19">
        <v>8478</v>
      </c>
      <c r="L56" s="19">
        <v>6447</v>
      </c>
      <c r="M56" s="37">
        <f>L56+K56+J56+I56</f>
        <v>37472</v>
      </c>
      <c r="N56" s="35">
        <f>M56-H56</f>
        <v>2251</v>
      </c>
      <c r="O56" s="38">
        <f>N56/H56</f>
        <v>0.06391073507282587</v>
      </c>
      <c r="P56" s="15"/>
      <c r="Q56" s="16"/>
      <c r="R56" s="16"/>
      <c r="S56" s="16"/>
      <c r="T56" s="16"/>
      <c r="U56" s="16"/>
      <c r="V56" s="16"/>
      <c r="W56" s="16"/>
      <c r="X56" s="16"/>
    </row>
    <row r="57" spans="1:24" s="17" customFormat="1" ht="15" customHeight="1">
      <c r="A57" s="65"/>
      <c r="B57" s="18"/>
      <c r="C57" s="18" t="s">
        <v>20</v>
      </c>
      <c r="D57" s="69">
        <v>11040</v>
      </c>
      <c r="E57" s="55">
        <v>170</v>
      </c>
      <c r="F57" s="19">
        <v>8478</v>
      </c>
      <c r="G57" s="19">
        <v>6123</v>
      </c>
      <c r="H57" s="20">
        <f t="shared" si="9"/>
        <v>25811</v>
      </c>
      <c r="I57" s="69">
        <v>11220</v>
      </c>
      <c r="J57" s="19">
        <f>E57+86</f>
        <v>256</v>
      </c>
      <c r="K57" s="19">
        <v>8478</v>
      </c>
      <c r="L57" s="19">
        <v>6447</v>
      </c>
      <c r="M57" s="37">
        <f>L57+K57+J57+I57</f>
        <v>26401</v>
      </c>
      <c r="N57" s="35">
        <f>M57-H57</f>
        <v>590</v>
      </c>
      <c r="O57" s="38">
        <f>N57/H57</f>
        <v>0.022858471194451977</v>
      </c>
      <c r="P57" s="15"/>
      <c r="Q57" s="16"/>
      <c r="R57" s="16"/>
      <c r="S57" s="16"/>
      <c r="T57" s="16"/>
      <c r="U57" s="16"/>
      <c r="V57" s="16"/>
      <c r="W57" s="16"/>
      <c r="X57" s="16"/>
    </row>
    <row r="58" spans="1:24" s="17" customFormat="1" ht="15" customHeight="1">
      <c r="A58" s="65"/>
      <c r="B58" s="18"/>
      <c r="C58" s="18" t="s">
        <v>39</v>
      </c>
      <c r="D58" s="35">
        <v>12000</v>
      </c>
      <c r="E58" s="19">
        <v>170</v>
      </c>
      <c r="F58" s="19">
        <v>8478</v>
      </c>
      <c r="G58" s="19">
        <v>6123</v>
      </c>
      <c r="H58" s="20">
        <f t="shared" si="9"/>
        <v>26771</v>
      </c>
      <c r="I58" s="35">
        <v>12750</v>
      </c>
      <c r="J58" s="19">
        <f>E58+86</f>
        <v>256</v>
      </c>
      <c r="K58" s="19">
        <v>8478</v>
      </c>
      <c r="L58" s="19">
        <v>6447</v>
      </c>
      <c r="M58" s="37">
        <f>L58+K58+J58+I58</f>
        <v>27931</v>
      </c>
      <c r="N58" s="35">
        <f>M58-H58</f>
        <v>1160</v>
      </c>
      <c r="O58" s="38">
        <f>N58/H58</f>
        <v>0.04333046953793284</v>
      </c>
      <c r="P58" s="15"/>
      <c r="Q58" s="16"/>
      <c r="R58" s="16"/>
      <c r="S58" s="16"/>
      <c r="T58" s="16"/>
      <c r="U58" s="16"/>
      <c r="V58" s="16"/>
      <c r="W58" s="16"/>
      <c r="X58" s="16"/>
    </row>
    <row r="59" spans="1:24" s="17" customFormat="1" ht="15" customHeight="1" thickBot="1">
      <c r="A59" s="70"/>
      <c r="B59" s="71"/>
      <c r="C59" s="71" t="s">
        <v>34</v>
      </c>
      <c r="D59" s="48">
        <v>16446</v>
      </c>
      <c r="E59" s="49">
        <v>170</v>
      </c>
      <c r="F59" s="49">
        <v>8478</v>
      </c>
      <c r="G59" s="49">
        <v>6123</v>
      </c>
      <c r="H59" s="72">
        <f t="shared" si="9"/>
        <v>31217</v>
      </c>
      <c r="I59" s="48">
        <v>17928</v>
      </c>
      <c r="J59" s="49">
        <f>E59+86</f>
        <v>256</v>
      </c>
      <c r="K59" s="49">
        <v>8478</v>
      </c>
      <c r="L59" s="49">
        <v>6447</v>
      </c>
      <c r="M59" s="62">
        <f>L59+K59+J59+I59</f>
        <v>33109</v>
      </c>
      <c r="N59" s="48">
        <f>M59-H59</f>
        <v>1892</v>
      </c>
      <c r="O59" s="63">
        <f>N59/H59</f>
        <v>0.06060800205016498</v>
      </c>
      <c r="P59" s="15"/>
      <c r="Q59" s="16"/>
      <c r="R59" s="16"/>
      <c r="S59" s="16"/>
      <c r="T59" s="16"/>
      <c r="U59" s="16"/>
      <c r="V59" s="16"/>
      <c r="W59" s="16"/>
      <c r="X59" s="16"/>
    </row>
    <row r="60" spans="4:24" s="18" customFormat="1" ht="12.75"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21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6" customFormat="1" ht="13.5" customHeight="1">
      <c r="A61" s="4"/>
      <c r="B61" s="73" t="s">
        <v>30</v>
      </c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7"/>
      <c r="P61" s="5"/>
      <c r="Q61" s="5"/>
      <c r="R61" s="5"/>
      <c r="S61" s="5"/>
      <c r="T61" s="5"/>
      <c r="U61" s="5"/>
      <c r="V61" s="5"/>
      <c r="W61" s="5"/>
      <c r="X61" s="5"/>
    </row>
    <row r="62" spans="1:24" s="17" customFormat="1" ht="13.5" customHeight="1">
      <c r="A62" s="18"/>
      <c r="B62" s="74"/>
      <c r="C62" s="100" t="s">
        <v>62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1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7" customFormat="1" ht="13.5" customHeight="1">
      <c r="A63" s="18"/>
      <c r="B63" s="74"/>
      <c r="C63" s="98" t="s">
        <v>54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1"/>
      <c r="P63" s="16"/>
      <c r="Q63" s="16"/>
      <c r="R63" s="16"/>
      <c r="S63" s="16"/>
      <c r="T63" s="16"/>
      <c r="U63" s="16"/>
      <c r="V63" s="16"/>
      <c r="W63" s="16"/>
      <c r="X63" s="16"/>
    </row>
    <row r="64" spans="2:24" s="17" customFormat="1" ht="24.75" customHeight="1">
      <c r="B64" s="75"/>
      <c r="C64" s="126" t="s">
        <v>66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6"/>
      <c r="Q64" s="16"/>
      <c r="R64" s="16"/>
      <c r="S64" s="16"/>
      <c r="T64" s="16"/>
      <c r="U64" s="16"/>
      <c r="V64" s="16"/>
      <c r="W64" s="16"/>
      <c r="X64" s="16"/>
    </row>
    <row r="65" spans="2:24" s="17" customFormat="1" ht="13.5" customHeight="1">
      <c r="B65" s="75"/>
      <c r="C65" s="99" t="s">
        <v>59</v>
      </c>
      <c r="H65" s="23"/>
      <c r="M65" s="23"/>
      <c r="O65" s="23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17" customFormat="1" ht="13.5" customHeight="1">
      <c r="A66" s="18"/>
      <c r="B66" s="74"/>
      <c r="C66" s="98" t="s">
        <v>64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1"/>
      <c r="P66" s="16"/>
      <c r="Q66" s="16"/>
      <c r="R66" s="16"/>
      <c r="S66" s="16"/>
      <c r="T66" s="16"/>
      <c r="U66" s="16"/>
      <c r="V66" s="16"/>
      <c r="W66" s="16"/>
      <c r="X66" s="16"/>
    </row>
  </sheetData>
  <sheetProtection/>
  <mergeCells count="3">
    <mergeCell ref="C64:O64"/>
    <mergeCell ref="D4:H4"/>
    <mergeCell ref="I4:M4"/>
  </mergeCells>
  <printOptions horizontalCentered="1"/>
  <pageMargins left="0.5" right="0.5" top="0.5" bottom="0.5" header="0.22" footer="0.01"/>
  <pageSetup fitToHeight="1" fitToWidth="1" horizontalDpi="600" verticalDpi="600" orientation="portrait" scale="64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SheetLayoutView="100" zoomScalePageLayoutView="0" workbookViewId="0" topLeftCell="A1">
      <selection activeCell="O1" sqref="O1"/>
    </sheetView>
  </sheetViews>
  <sheetFormatPr defaultColWidth="8.8515625" defaultRowHeight="12.75"/>
  <cols>
    <col min="1" max="1" width="2.00390625" style="9" customWidth="1"/>
    <col min="2" max="2" width="2.28125" style="9" customWidth="1"/>
    <col min="3" max="3" width="33.7109375" style="9" customWidth="1"/>
    <col min="4" max="7" width="9.140625" style="9" customWidth="1"/>
    <col min="8" max="8" width="9.140625" style="24" customWidth="1"/>
    <col min="9" max="12" width="9.140625" style="9" customWidth="1"/>
    <col min="13" max="13" width="9.140625" style="24" customWidth="1"/>
    <col min="14" max="14" width="9.140625" style="9" customWidth="1"/>
    <col min="15" max="15" width="9.140625" style="24" customWidth="1"/>
    <col min="16" max="24" width="8.8515625" style="8" customWidth="1"/>
    <col min="25" max="16384" width="8.8515625" style="9" customWidth="1"/>
  </cols>
  <sheetData>
    <row r="1" spans="1:24" s="17" customFormat="1" ht="15.75">
      <c r="A1" s="26" t="s">
        <v>50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6"/>
      <c r="Q1" s="16"/>
      <c r="R1" s="16"/>
      <c r="S1" s="16"/>
      <c r="T1" s="16"/>
      <c r="U1" s="16"/>
      <c r="V1" s="16"/>
      <c r="W1" s="16"/>
      <c r="X1" s="16"/>
    </row>
    <row r="2" spans="1:24" s="17" customFormat="1" ht="15.75">
      <c r="A2" s="26" t="s">
        <v>56</v>
      </c>
      <c r="B2" s="26"/>
      <c r="C2" s="91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16"/>
      <c r="S2" s="16"/>
      <c r="T2" s="16"/>
      <c r="U2" s="16"/>
      <c r="V2" s="16"/>
      <c r="W2" s="16"/>
      <c r="X2" s="16"/>
    </row>
    <row r="3" spans="3:24" s="17" customFormat="1" ht="16.5" thickBot="1">
      <c r="C3" s="9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6"/>
      <c r="Q3" s="16"/>
      <c r="R3" s="16"/>
      <c r="S3" s="16"/>
      <c r="T3" s="16"/>
      <c r="U3" s="16"/>
      <c r="V3" s="16"/>
      <c r="W3" s="16"/>
      <c r="X3" s="16"/>
    </row>
    <row r="4" spans="1:24" s="6" customFormat="1" ht="19.5" customHeight="1">
      <c r="A4" s="113"/>
      <c r="B4" s="114"/>
      <c r="C4" s="114"/>
      <c r="D4" s="128" t="s">
        <v>61</v>
      </c>
      <c r="E4" s="129"/>
      <c r="F4" s="129"/>
      <c r="G4" s="129"/>
      <c r="H4" s="129"/>
      <c r="I4" s="128" t="s">
        <v>52</v>
      </c>
      <c r="J4" s="129"/>
      <c r="K4" s="129"/>
      <c r="L4" s="129"/>
      <c r="M4" s="129"/>
      <c r="N4" s="121" t="s">
        <v>21</v>
      </c>
      <c r="O4" s="120" t="s">
        <v>22</v>
      </c>
      <c r="P4" s="5"/>
      <c r="Q4" s="5"/>
      <c r="R4" s="5"/>
      <c r="S4" s="5"/>
      <c r="T4" s="5"/>
      <c r="U4" s="5"/>
      <c r="V4" s="5"/>
      <c r="W4" s="5"/>
      <c r="X4" s="5"/>
    </row>
    <row r="5" spans="1:24" s="6" customFormat="1" ht="19.5" customHeight="1" thickBot="1">
      <c r="A5" s="115" t="s">
        <v>53</v>
      </c>
      <c r="B5" s="116"/>
      <c r="C5" s="116"/>
      <c r="D5" s="118" t="s">
        <v>24</v>
      </c>
      <c r="E5" s="111" t="s">
        <v>69</v>
      </c>
      <c r="F5" s="111" t="s">
        <v>70</v>
      </c>
      <c r="G5" s="111" t="s">
        <v>71</v>
      </c>
      <c r="H5" s="119" t="s">
        <v>23</v>
      </c>
      <c r="I5" s="118" t="s">
        <v>24</v>
      </c>
      <c r="J5" s="111" t="s">
        <v>69</v>
      </c>
      <c r="K5" s="111" t="s">
        <v>70</v>
      </c>
      <c r="L5" s="111" t="s">
        <v>71</v>
      </c>
      <c r="M5" s="119" t="s">
        <v>23</v>
      </c>
      <c r="N5" s="122" t="s">
        <v>0</v>
      </c>
      <c r="O5" s="117" t="s">
        <v>0</v>
      </c>
      <c r="P5" s="5"/>
      <c r="Q5" s="5"/>
      <c r="R5" s="5"/>
      <c r="S5" s="5"/>
      <c r="T5" s="5"/>
      <c r="U5" s="5"/>
      <c r="V5" s="5"/>
      <c r="W5" s="5"/>
      <c r="X5" s="5"/>
    </row>
    <row r="6" spans="1:15" ht="15" customHeight="1">
      <c r="A6" s="28" t="s">
        <v>13</v>
      </c>
      <c r="B6" s="93"/>
      <c r="C6" s="93"/>
      <c r="D6" s="93"/>
      <c r="E6" s="93"/>
      <c r="F6" s="93"/>
      <c r="G6" s="93"/>
      <c r="H6" s="101"/>
      <c r="I6" s="93"/>
      <c r="J6" s="93"/>
      <c r="K6" s="93"/>
      <c r="L6" s="93"/>
      <c r="M6" s="101"/>
      <c r="N6" s="93"/>
      <c r="O6" s="94"/>
    </row>
    <row r="7" spans="1:15" ht="15" customHeight="1">
      <c r="A7" s="32"/>
      <c r="B7" s="25" t="s">
        <v>48</v>
      </c>
      <c r="C7" s="25"/>
      <c r="D7" s="32"/>
      <c r="E7" s="25"/>
      <c r="F7" s="25"/>
      <c r="G7" s="25"/>
      <c r="H7" s="34"/>
      <c r="I7" s="25"/>
      <c r="J7" s="25"/>
      <c r="K7" s="25"/>
      <c r="L7" s="25"/>
      <c r="M7" s="34"/>
      <c r="N7" s="25"/>
      <c r="O7" s="34"/>
    </row>
    <row r="8" spans="1:15" ht="15" customHeight="1">
      <c r="A8" s="32"/>
      <c r="B8" s="25"/>
      <c r="C8" s="25" t="s">
        <v>32</v>
      </c>
      <c r="D8" s="35">
        <v>25400</v>
      </c>
      <c r="E8" s="19">
        <v>1355.96</v>
      </c>
      <c r="F8" s="19">
        <v>9860</v>
      </c>
      <c r="G8" s="36">
        <v>6123</v>
      </c>
      <c r="H8" s="86">
        <f>SUM(D8:G8)</f>
        <v>42738.96</v>
      </c>
      <c r="I8" s="19">
        <v>26700</v>
      </c>
      <c r="J8" s="19">
        <v>1486</v>
      </c>
      <c r="K8" s="19">
        <v>10378</v>
      </c>
      <c r="L8" s="19">
        <v>6447</v>
      </c>
      <c r="M8" s="37">
        <f>L8+K8+J8+I8</f>
        <v>45011</v>
      </c>
      <c r="N8" s="19">
        <f>M8-H8</f>
        <v>2272.040000000001</v>
      </c>
      <c r="O8" s="38">
        <f>N8/H8</f>
        <v>0.05316086306264825</v>
      </c>
    </row>
    <row r="9" spans="1:15" ht="15" customHeight="1">
      <c r="A9" s="32"/>
      <c r="B9" s="25"/>
      <c r="C9" s="25" t="s">
        <v>31</v>
      </c>
      <c r="D9" s="35">
        <v>25660</v>
      </c>
      <c r="E9" s="19">
        <v>1355.96</v>
      </c>
      <c r="F9" s="19">
        <v>9860</v>
      </c>
      <c r="G9" s="36">
        <v>6123</v>
      </c>
      <c r="H9" s="86">
        <f aca="true" t="shared" si="0" ref="H9:H42">SUM(D9:G9)</f>
        <v>42998.96</v>
      </c>
      <c r="I9" s="19">
        <v>26950</v>
      </c>
      <c r="J9" s="19">
        <v>1486</v>
      </c>
      <c r="K9" s="19">
        <v>10378</v>
      </c>
      <c r="L9" s="19">
        <v>6447</v>
      </c>
      <c r="M9" s="37">
        <f>L9+K9+J9+I9</f>
        <v>45261</v>
      </c>
      <c r="N9" s="19">
        <f>M9-H9</f>
        <v>2262.040000000001</v>
      </c>
      <c r="O9" s="38">
        <f>N9/H9</f>
        <v>0.05260685374716042</v>
      </c>
    </row>
    <row r="10" spans="1:15" ht="15" customHeight="1">
      <c r="A10" s="32"/>
      <c r="B10" s="25"/>
      <c r="C10" s="25" t="s">
        <v>3</v>
      </c>
      <c r="D10" s="35">
        <v>27240</v>
      </c>
      <c r="E10" s="19">
        <v>1355.96</v>
      </c>
      <c r="F10" s="19">
        <v>9860</v>
      </c>
      <c r="G10" s="36">
        <v>6123</v>
      </c>
      <c r="H10" s="86">
        <f t="shared" si="0"/>
        <v>44578.96</v>
      </c>
      <c r="I10" s="19">
        <v>29000</v>
      </c>
      <c r="J10" s="19">
        <v>1486</v>
      </c>
      <c r="K10" s="19">
        <v>10378</v>
      </c>
      <c r="L10" s="19">
        <v>6447</v>
      </c>
      <c r="M10" s="37">
        <f>L10+K10+J10+I10</f>
        <v>47311</v>
      </c>
      <c r="N10" s="19">
        <f>M10-H10</f>
        <v>2732.040000000001</v>
      </c>
      <c r="O10" s="38">
        <f>N10/H10</f>
        <v>0.06128541356729724</v>
      </c>
    </row>
    <row r="11" spans="1:16" ht="15" customHeight="1">
      <c r="A11" s="32"/>
      <c r="B11" s="25"/>
      <c r="C11" s="25" t="s">
        <v>2</v>
      </c>
      <c r="D11" s="42">
        <v>28600</v>
      </c>
      <c r="E11" s="19">
        <v>1355.96</v>
      </c>
      <c r="F11" s="43">
        <v>9860</v>
      </c>
      <c r="G11" s="44">
        <v>6123</v>
      </c>
      <c r="H11" s="87">
        <f t="shared" si="0"/>
        <v>45938.96</v>
      </c>
      <c r="I11" s="43">
        <v>30020</v>
      </c>
      <c r="J11" s="19">
        <v>1486</v>
      </c>
      <c r="K11" s="19">
        <v>10378</v>
      </c>
      <c r="L11" s="19">
        <v>6447</v>
      </c>
      <c r="M11" s="45">
        <f>L11+K11+J11+I11</f>
        <v>48331</v>
      </c>
      <c r="N11" s="43">
        <f>M11-H11</f>
        <v>2392.040000000001</v>
      </c>
      <c r="O11" s="46">
        <f>N11/H11</f>
        <v>0.05206996414372465</v>
      </c>
      <c r="P11" s="12"/>
    </row>
    <row r="12" spans="1:15" ht="15" customHeight="1">
      <c r="A12" s="53"/>
      <c r="B12" s="54" t="s">
        <v>4</v>
      </c>
      <c r="C12" s="54"/>
      <c r="D12" s="35"/>
      <c r="E12" s="47"/>
      <c r="F12" s="19"/>
      <c r="G12" s="36"/>
      <c r="H12" s="86"/>
      <c r="I12" s="19"/>
      <c r="J12" s="47"/>
      <c r="K12" s="47"/>
      <c r="L12" s="47"/>
      <c r="M12" s="37"/>
      <c r="N12" s="19"/>
      <c r="O12" s="38"/>
    </row>
    <row r="13" spans="1:15" ht="15" customHeight="1">
      <c r="A13" s="32"/>
      <c r="B13" s="25"/>
      <c r="C13" s="25" t="s">
        <v>32</v>
      </c>
      <c r="D13" s="35">
        <v>22770</v>
      </c>
      <c r="E13" s="19">
        <v>1364.96</v>
      </c>
      <c r="F13" s="19">
        <v>8478</v>
      </c>
      <c r="G13" s="36">
        <v>6123</v>
      </c>
      <c r="H13" s="86">
        <f t="shared" si="0"/>
        <v>38735.96</v>
      </c>
      <c r="I13" s="19">
        <v>23346</v>
      </c>
      <c r="J13" s="19">
        <f aca="true" t="shared" si="1" ref="J13:J18">1486+9</f>
        <v>1495</v>
      </c>
      <c r="K13" s="19">
        <v>8478</v>
      </c>
      <c r="L13" s="19">
        <v>6447</v>
      </c>
      <c r="M13" s="37">
        <f aca="true" t="shared" si="2" ref="M13:M18">L13+K13+J13+I13</f>
        <v>39766</v>
      </c>
      <c r="N13" s="19">
        <f aca="true" t="shared" si="3" ref="N13:N18">M13-H13</f>
        <v>1030.0400000000009</v>
      </c>
      <c r="O13" s="38">
        <f aca="true" t="shared" si="4" ref="O13:O18">N13/H13</f>
        <v>0.02659131205216034</v>
      </c>
    </row>
    <row r="14" spans="1:15" ht="15" customHeight="1">
      <c r="A14" s="32"/>
      <c r="B14" s="25"/>
      <c r="C14" s="25" t="s">
        <v>31</v>
      </c>
      <c r="D14" s="35">
        <v>23040</v>
      </c>
      <c r="E14" s="19">
        <v>1364.96</v>
      </c>
      <c r="F14" s="19">
        <v>8478</v>
      </c>
      <c r="G14" s="36">
        <v>6123</v>
      </c>
      <c r="H14" s="86">
        <f t="shared" si="0"/>
        <v>39005.96</v>
      </c>
      <c r="I14" s="19">
        <v>23616</v>
      </c>
      <c r="J14" s="19">
        <f t="shared" si="1"/>
        <v>1495</v>
      </c>
      <c r="K14" s="19">
        <v>8478</v>
      </c>
      <c r="L14" s="19">
        <v>6447</v>
      </c>
      <c r="M14" s="37">
        <f t="shared" si="2"/>
        <v>40036</v>
      </c>
      <c r="N14" s="19">
        <f t="shared" si="3"/>
        <v>1030.0400000000009</v>
      </c>
      <c r="O14" s="38">
        <f t="shared" si="4"/>
        <v>0.026407246482332468</v>
      </c>
    </row>
    <row r="15" spans="1:15" ht="15" customHeight="1">
      <c r="A15" s="32"/>
      <c r="B15" s="25"/>
      <c r="C15" s="25" t="s">
        <v>3</v>
      </c>
      <c r="D15" s="35">
        <v>24480</v>
      </c>
      <c r="E15" s="19">
        <v>1364.96</v>
      </c>
      <c r="F15" s="19">
        <v>8478</v>
      </c>
      <c r="G15" s="36">
        <v>6123</v>
      </c>
      <c r="H15" s="86">
        <f t="shared" si="0"/>
        <v>40445.96</v>
      </c>
      <c r="I15" s="19">
        <v>25488</v>
      </c>
      <c r="J15" s="19">
        <f t="shared" si="1"/>
        <v>1495</v>
      </c>
      <c r="K15" s="19">
        <v>8478</v>
      </c>
      <c r="L15" s="19">
        <v>6447</v>
      </c>
      <c r="M15" s="37">
        <f t="shared" si="2"/>
        <v>41908</v>
      </c>
      <c r="N15" s="19">
        <f t="shared" si="3"/>
        <v>1462.0400000000009</v>
      </c>
      <c r="O15" s="38">
        <f t="shared" si="4"/>
        <v>0.036147986102938366</v>
      </c>
    </row>
    <row r="16" spans="1:15" ht="15" customHeight="1">
      <c r="A16" s="32"/>
      <c r="B16" s="25"/>
      <c r="C16" s="25" t="s">
        <v>6</v>
      </c>
      <c r="D16" s="35">
        <v>25578</v>
      </c>
      <c r="E16" s="19">
        <v>1364.96</v>
      </c>
      <c r="F16" s="19">
        <v>8478</v>
      </c>
      <c r="G16" s="36">
        <v>6123</v>
      </c>
      <c r="H16" s="86">
        <f t="shared" si="0"/>
        <v>41543.96</v>
      </c>
      <c r="I16" s="19">
        <v>26226</v>
      </c>
      <c r="J16" s="19">
        <f t="shared" si="1"/>
        <v>1495</v>
      </c>
      <c r="K16" s="19">
        <v>8478</v>
      </c>
      <c r="L16" s="19">
        <v>6447</v>
      </c>
      <c r="M16" s="37">
        <f t="shared" si="2"/>
        <v>42646</v>
      </c>
      <c r="N16" s="19">
        <f t="shared" si="3"/>
        <v>1102.0400000000009</v>
      </c>
      <c r="O16" s="38">
        <f t="shared" si="4"/>
        <v>0.02652708119303025</v>
      </c>
    </row>
    <row r="17" spans="1:15" ht="15" customHeight="1">
      <c r="A17" s="32"/>
      <c r="B17" s="25"/>
      <c r="C17" s="25" t="s">
        <v>5</v>
      </c>
      <c r="D17" s="35">
        <v>26000</v>
      </c>
      <c r="E17" s="19">
        <v>1364.96</v>
      </c>
      <c r="F17" s="19">
        <v>8478</v>
      </c>
      <c r="G17" s="36">
        <v>6123</v>
      </c>
      <c r="H17" s="86">
        <f t="shared" si="0"/>
        <v>41965.96</v>
      </c>
      <c r="I17" s="19">
        <v>26640</v>
      </c>
      <c r="J17" s="19">
        <f t="shared" si="1"/>
        <v>1495</v>
      </c>
      <c r="K17" s="19">
        <v>8478</v>
      </c>
      <c r="L17" s="19">
        <v>6447</v>
      </c>
      <c r="M17" s="37">
        <f t="shared" si="2"/>
        <v>43060</v>
      </c>
      <c r="N17" s="19">
        <f t="shared" si="3"/>
        <v>1094.0400000000009</v>
      </c>
      <c r="O17" s="38">
        <f t="shared" si="4"/>
        <v>0.026069700299957414</v>
      </c>
    </row>
    <row r="18" spans="1:15" ht="15" customHeight="1">
      <c r="A18" s="32"/>
      <c r="B18" s="25"/>
      <c r="C18" s="25" t="s">
        <v>49</v>
      </c>
      <c r="D18" s="35">
        <v>30852</v>
      </c>
      <c r="E18" s="19">
        <v>1364.96</v>
      </c>
      <c r="F18" s="19">
        <v>8478</v>
      </c>
      <c r="G18" s="36">
        <v>6123</v>
      </c>
      <c r="H18" s="86">
        <f t="shared" si="0"/>
        <v>46817.96</v>
      </c>
      <c r="I18" s="19">
        <v>31626</v>
      </c>
      <c r="J18" s="19">
        <f t="shared" si="1"/>
        <v>1495</v>
      </c>
      <c r="K18" s="19">
        <v>8478</v>
      </c>
      <c r="L18" s="19">
        <v>6447</v>
      </c>
      <c r="M18" s="37">
        <f t="shared" si="2"/>
        <v>48046</v>
      </c>
      <c r="N18" s="19">
        <f t="shared" si="3"/>
        <v>1228.0400000000009</v>
      </c>
      <c r="O18" s="38">
        <f t="shared" si="4"/>
        <v>0.026230104857195846</v>
      </c>
    </row>
    <row r="19" spans="1:15" ht="15" customHeight="1">
      <c r="A19" s="76" t="s">
        <v>7</v>
      </c>
      <c r="B19" s="77"/>
      <c r="C19" s="77"/>
      <c r="D19" s="78"/>
      <c r="E19" s="78"/>
      <c r="F19" s="78"/>
      <c r="G19" s="78"/>
      <c r="H19" s="78"/>
      <c r="I19" s="78"/>
      <c r="J19" s="78"/>
      <c r="K19" s="77"/>
      <c r="L19" s="77"/>
      <c r="M19" s="80"/>
      <c r="N19" s="78"/>
      <c r="O19" s="79"/>
    </row>
    <row r="20" spans="1:15" ht="15" customHeight="1">
      <c r="A20" s="32"/>
      <c r="B20" s="25" t="s">
        <v>1</v>
      </c>
      <c r="C20" s="25"/>
      <c r="D20" s="51"/>
      <c r="E20" s="36"/>
      <c r="F20" s="36"/>
      <c r="G20" s="36"/>
      <c r="H20" s="86"/>
      <c r="I20" s="36"/>
      <c r="J20" s="36"/>
      <c r="K20" s="25"/>
      <c r="L20" s="25"/>
      <c r="M20" s="50"/>
      <c r="N20" s="36"/>
      <c r="O20" s="34"/>
    </row>
    <row r="21" spans="1:15" ht="15" customHeight="1">
      <c r="A21" s="32"/>
      <c r="B21" s="25"/>
      <c r="C21" s="25" t="s">
        <v>41</v>
      </c>
      <c r="D21" s="35">
        <v>15300</v>
      </c>
      <c r="E21" s="19">
        <v>1098</v>
      </c>
      <c r="F21" s="19">
        <v>7204</v>
      </c>
      <c r="G21" s="36">
        <v>6123</v>
      </c>
      <c r="H21" s="86">
        <f t="shared" si="0"/>
        <v>29725</v>
      </c>
      <c r="I21" s="19">
        <v>15600</v>
      </c>
      <c r="J21" s="19">
        <f>E21+49</f>
        <v>1147</v>
      </c>
      <c r="K21" s="19">
        <v>7490</v>
      </c>
      <c r="L21" s="19">
        <v>6447</v>
      </c>
      <c r="M21" s="37">
        <f>L21+K21+J21+I21</f>
        <v>30684</v>
      </c>
      <c r="N21" s="19">
        <f>M21-H21</f>
        <v>959</v>
      </c>
      <c r="O21" s="38">
        <f>N21/H21</f>
        <v>0.03226240538267452</v>
      </c>
    </row>
    <row r="22" spans="1:16" ht="15" customHeight="1">
      <c r="A22" s="32"/>
      <c r="B22" s="25"/>
      <c r="C22" s="25" t="s">
        <v>42</v>
      </c>
      <c r="D22" s="51">
        <v>15300</v>
      </c>
      <c r="E22" s="19">
        <v>1098</v>
      </c>
      <c r="F22" s="19">
        <v>7204</v>
      </c>
      <c r="G22" s="36">
        <v>6123</v>
      </c>
      <c r="H22" s="86">
        <f t="shared" si="0"/>
        <v>29725</v>
      </c>
      <c r="I22" s="19">
        <v>15600</v>
      </c>
      <c r="J22" s="19">
        <f>E22+49</f>
        <v>1147</v>
      </c>
      <c r="K22" s="19">
        <v>7490</v>
      </c>
      <c r="L22" s="19">
        <v>6447</v>
      </c>
      <c r="M22" s="37">
        <f>L22+K22+J22+I22</f>
        <v>30684</v>
      </c>
      <c r="N22" s="19">
        <f>M22-H22</f>
        <v>959</v>
      </c>
      <c r="O22" s="38">
        <f>N22/H22</f>
        <v>0.03226240538267452</v>
      </c>
      <c r="P22" s="10"/>
    </row>
    <row r="23" spans="1:15" ht="15" customHeight="1">
      <c r="A23" s="32"/>
      <c r="B23" s="25"/>
      <c r="C23" s="25" t="s">
        <v>36</v>
      </c>
      <c r="D23" s="51">
        <v>15500</v>
      </c>
      <c r="E23" s="19">
        <v>1098</v>
      </c>
      <c r="F23" s="19">
        <v>7204</v>
      </c>
      <c r="G23" s="36">
        <v>6123</v>
      </c>
      <c r="H23" s="86">
        <f t="shared" si="0"/>
        <v>29925</v>
      </c>
      <c r="I23" s="19">
        <v>15820</v>
      </c>
      <c r="J23" s="19">
        <f>E23+49</f>
        <v>1147</v>
      </c>
      <c r="K23" s="19">
        <v>7490</v>
      </c>
      <c r="L23" s="19">
        <v>6447</v>
      </c>
      <c r="M23" s="37">
        <f>L23+K23+J23+I23</f>
        <v>30904</v>
      </c>
      <c r="N23" s="19">
        <f>M23-H23</f>
        <v>979</v>
      </c>
      <c r="O23" s="38">
        <f>N23/H23</f>
        <v>0.032715121136173766</v>
      </c>
    </row>
    <row r="24" spans="1:15" ht="15" customHeight="1">
      <c r="A24" s="32"/>
      <c r="B24" s="25"/>
      <c r="C24" s="25" t="s">
        <v>37</v>
      </c>
      <c r="D24" s="51">
        <v>15800</v>
      </c>
      <c r="E24" s="19">
        <v>1098</v>
      </c>
      <c r="F24" s="19">
        <v>7204</v>
      </c>
      <c r="G24" s="36">
        <v>6123</v>
      </c>
      <c r="H24" s="86">
        <f t="shared" si="0"/>
        <v>30225</v>
      </c>
      <c r="I24" s="19">
        <v>16120</v>
      </c>
      <c r="J24" s="19">
        <f>E24+49</f>
        <v>1147</v>
      </c>
      <c r="K24" s="19">
        <v>7490</v>
      </c>
      <c r="L24" s="19">
        <v>6447</v>
      </c>
      <c r="M24" s="37">
        <f>L24+K24+J24+I24</f>
        <v>31204</v>
      </c>
      <c r="N24" s="19">
        <f>M24-H24</f>
        <v>979</v>
      </c>
      <c r="O24" s="38">
        <f>N24/H24</f>
        <v>0.0323904052936311</v>
      </c>
    </row>
    <row r="25" spans="1:15" ht="15" customHeight="1">
      <c r="A25" s="32"/>
      <c r="B25" s="25"/>
      <c r="C25" s="25" t="s">
        <v>29</v>
      </c>
      <c r="D25" s="52">
        <v>15800</v>
      </c>
      <c r="E25" s="43">
        <v>1098</v>
      </c>
      <c r="F25" s="43">
        <v>7204</v>
      </c>
      <c r="G25" s="44">
        <v>6123</v>
      </c>
      <c r="H25" s="87">
        <f t="shared" si="0"/>
        <v>30225</v>
      </c>
      <c r="I25" s="42">
        <v>16120</v>
      </c>
      <c r="J25" s="43">
        <f>E25+49</f>
        <v>1147</v>
      </c>
      <c r="K25" s="19">
        <v>7490</v>
      </c>
      <c r="L25" s="19">
        <v>6447</v>
      </c>
      <c r="M25" s="45">
        <f>L25+K25+J25+I25</f>
        <v>31204</v>
      </c>
      <c r="N25" s="43">
        <f>M25-H25</f>
        <v>979</v>
      </c>
      <c r="O25" s="46">
        <f>N25/H25</f>
        <v>0.0323904052936311</v>
      </c>
    </row>
    <row r="26" spans="1:15" ht="15" customHeight="1">
      <c r="A26" s="53"/>
      <c r="B26" s="54" t="s">
        <v>4</v>
      </c>
      <c r="C26" s="54"/>
      <c r="D26" s="51"/>
      <c r="E26" s="19"/>
      <c r="F26" s="36"/>
      <c r="G26" s="36"/>
      <c r="H26" s="86"/>
      <c r="I26" s="19"/>
      <c r="J26" s="19"/>
      <c r="K26" s="47"/>
      <c r="L26" s="47"/>
      <c r="M26" s="37"/>
      <c r="N26" s="19"/>
      <c r="O26" s="38"/>
    </row>
    <row r="27" spans="1:15" ht="15" customHeight="1">
      <c r="A27" s="32"/>
      <c r="B27" s="25"/>
      <c r="C27" s="25" t="s">
        <v>27</v>
      </c>
      <c r="D27" s="51">
        <v>16800</v>
      </c>
      <c r="E27" s="19">
        <v>1098</v>
      </c>
      <c r="F27" s="19">
        <v>8478</v>
      </c>
      <c r="G27" s="36">
        <v>6123</v>
      </c>
      <c r="H27" s="86">
        <f t="shared" si="0"/>
        <v>32499</v>
      </c>
      <c r="I27" s="19">
        <v>17140</v>
      </c>
      <c r="J27" s="19">
        <f>E27+49</f>
        <v>1147</v>
      </c>
      <c r="K27" s="19">
        <v>8478</v>
      </c>
      <c r="L27" s="19">
        <v>6447</v>
      </c>
      <c r="M27" s="37">
        <f>L27+K27+J27+I27</f>
        <v>33212</v>
      </c>
      <c r="N27" s="19">
        <f>M27-H27</f>
        <v>713</v>
      </c>
      <c r="O27" s="38">
        <f>N27/H27</f>
        <v>0.021939136588818117</v>
      </c>
    </row>
    <row r="28" spans="1:15" ht="15" customHeight="1">
      <c r="A28" s="32"/>
      <c r="B28" s="25"/>
      <c r="C28" s="25" t="s">
        <v>26</v>
      </c>
      <c r="D28" s="51">
        <v>18000</v>
      </c>
      <c r="E28" s="19">
        <v>1098</v>
      </c>
      <c r="F28" s="19">
        <v>8478</v>
      </c>
      <c r="G28" s="36">
        <v>6123</v>
      </c>
      <c r="H28" s="86">
        <f t="shared" si="0"/>
        <v>33699</v>
      </c>
      <c r="I28" s="19">
        <v>18360</v>
      </c>
      <c r="J28" s="19">
        <f>E28+49</f>
        <v>1147</v>
      </c>
      <c r="K28" s="19">
        <v>8478</v>
      </c>
      <c r="L28" s="19">
        <v>6447</v>
      </c>
      <c r="M28" s="37">
        <f>L28+K28+J28+I28</f>
        <v>34432</v>
      </c>
      <c r="N28" s="19">
        <f>M28-H28</f>
        <v>733</v>
      </c>
      <c r="O28" s="38">
        <f>N28/H28</f>
        <v>0.021751387281521706</v>
      </c>
    </row>
    <row r="29" spans="1:15" ht="15" customHeight="1">
      <c r="A29" s="32"/>
      <c r="B29" s="25"/>
      <c r="C29" s="25" t="s">
        <v>25</v>
      </c>
      <c r="D29" s="51">
        <v>18000</v>
      </c>
      <c r="E29" s="19">
        <v>1098</v>
      </c>
      <c r="F29" s="19">
        <v>8478</v>
      </c>
      <c r="G29" s="36">
        <v>6123</v>
      </c>
      <c r="H29" s="86">
        <f t="shared" si="0"/>
        <v>33699</v>
      </c>
      <c r="I29" s="19">
        <v>18360</v>
      </c>
      <c r="J29" s="19">
        <f>E29+49</f>
        <v>1147</v>
      </c>
      <c r="K29" s="19">
        <v>8478</v>
      </c>
      <c r="L29" s="19">
        <v>6447</v>
      </c>
      <c r="M29" s="37">
        <f>L29+K29+J29+I29</f>
        <v>34432</v>
      </c>
      <c r="N29" s="19">
        <f>M29-H29</f>
        <v>733</v>
      </c>
      <c r="O29" s="38">
        <f>N29/H29</f>
        <v>0.021751387281521706</v>
      </c>
    </row>
    <row r="30" spans="1:15" ht="15" customHeight="1">
      <c r="A30" s="32"/>
      <c r="B30" s="25"/>
      <c r="C30" s="25" t="s">
        <v>28</v>
      </c>
      <c r="D30" s="51">
        <v>18000</v>
      </c>
      <c r="E30" s="19">
        <v>1098</v>
      </c>
      <c r="F30" s="19">
        <v>8478</v>
      </c>
      <c r="G30" s="36">
        <v>6123</v>
      </c>
      <c r="H30" s="86">
        <f t="shared" si="0"/>
        <v>33699</v>
      </c>
      <c r="I30" s="19">
        <v>18360</v>
      </c>
      <c r="J30" s="19">
        <f>E30+49</f>
        <v>1147</v>
      </c>
      <c r="K30" s="19">
        <v>8478</v>
      </c>
      <c r="L30" s="19">
        <v>6447</v>
      </c>
      <c r="M30" s="37">
        <f>L30+K30+J30+I30</f>
        <v>34432</v>
      </c>
      <c r="N30" s="19">
        <f>M30-H30</f>
        <v>733</v>
      </c>
      <c r="O30" s="38">
        <f>N30/H30</f>
        <v>0.021751387281521706</v>
      </c>
    </row>
    <row r="31" spans="1:20" ht="15" customHeight="1">
      <c r="A31" s="76" t="s">
        <v>65</v>
      </c>
      <c r="B31" s="102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5"/>
      <c r="N31" s="103"/>
      <c r="O31" s="104"/>
      <c r="T31" s="14"/>
    </row>
    <row r="32" spans="1:15" ht="15" customHeight="1">
      <c r="A32" s="32"/>
      <c r="B32" s="25" t="s">
        <v>1</v>
      </c>
      <c r="C32" s="25"/>
      <c r="D32" s="51"/>
      <c r="E32" s="36"/>
      <c r="F32" s="36"/>
      <c r="G32" s="36"/>
      <c r="H32" s="86"/>
      <c r="I32" s="51"/>
      <c r="J32" s="36"/>
      <c r="K32" s="36"/>
      <c r="L32" s="36"/>
      <c r="M32" s="50"/>
      <c r="N32" s="36"/>
      <c r="O32" s="34"/>
    </row>
    <row r="33" spans="1:16" ht="15" customHeight="1">
      <c r="A33" s="32"/>
      <c r="B33" s="25"/>
      <c r="C33" s="25" t="s">
        <v>19</v>
      </c>
      <c r="D33" s="35">
        <v>18456</v>
      </c>
      <c r="E33" s="19">
        <v>795</v>
      </c>
      <c r="F33" s="19">
        <v>8950</v>
      </c>
      <c r="G33" s="36">
        <v>6123</v>
      </c>
      <c r="H33" s="86">
        <f t="shared" si="0"/>
        <v>34324</v>
      </c>
      <c r="I33" s="35">
        <v>18744</v>
      </c>
      <c r="J33" s="19">
        <v>830</v>
      </c>
      <c r="K33" s="55">
        <f>F33+95+95</f>
        <v>9140</v>
      </c>
      <c r="L33" s="19">
        <v>6447</v>
      </c>
      <c r="M33" s="37">
        <f>L33+K33+J33+I33</f>
        <v>35161</v>
      </c>
      <c r="N33" s="19">
        <f>M33-H33</f>
        <v>837</v>
      </c>
      <c r="O33" s="38">
        <f>N33/H33</f>
        <v>0.024385269782076682</v>
      </c>
      <c r="P33" s="13"/>
    </row>
    <row r="34" spans="1:16" ht="15" customHeight="1">
      <c r="A34" s="32"/>
      <c r="B34" s="25"/>
      <c r="C34" s="25" t="s">
        <v>44</v>
      </c>
      <c r="D34" s="42">
        <v>18456</v>
      </c>
      <c r="E34" s="43">
        <v>795</v>
      </c>
      <c r="F34" s="43">
        <v>8950</v>
      </c>
      <c r="G34" s="44">
        <v>6123</v>
      </c>
      <c r="H34" s="87">
        <f t="shared" si="0"/>
        <v>34324</v>
      </c>
      <c r="I34" s="42">
        <v>18744</v>
      </c>
      <c r="J34" s="43">
        <v>830</v>
      </c>
      <c r="K34" s="58">
        <f>F34+95+95</f>
        <v>9140</v>
      </c>
      <c r="L34" s="43">
        <v>6447</v>
      </c>
      <c r="M34" s="45">
        <f>L34+K34+J34+I34</f>
        <v>35161</v>
      </c>
      <c r="N34" s="43">
        <f>M34-H34</f>
        <v>837</v>
      </c>
      <c r="O34" s="46">
        <f>N34/H34</f>
        <v>0.024385269782076682</v>
      </c>
      <c r="P34" s="13"/>
    </row>
    <row r="35" spans="1:16" ht="15" customHeight="1">
      <c r="A35" s="53"/>
      <c r="B35" s="54" t="s">
        <v>4</v>
      </c>
      <c r="C35" s="54"/>
      <c r="D35" s="35"/>
      <c r="E35" s="19"/>
      <c r="F35" s="36"/>
      <c r="G35" s="36"/>
      <c r="H35" s="86"/>
      <c r="I35" s="35"/>
      <c r="J35" s="19"/>
      <c r="K35" s="55"/>
      <c r="L35" s="19"/>
      <c r="M35" s="37"/>
      <c r="N35" s="19"/>
      <c r="O35" s="38"/>
      <c r="P35" s="13"/>
    </row>
    <row r="36" spans="1:16" ht="15" customHeight="1">
      <c r="A36" s="32"/>
      <c r="B36" s="25"/>
      <c r="C36" s="25" t="s">
        <v>9</v>
      </c>
      <c r="D36" s="35">
        <v>17618</v>
      </c>
      <c r="E36" s="19">
        <v>795</v>
      </c>
      <c r="F36" s="19">
        <v>8950</v>
      </c>
      <c r="G36" s="36">
        <v>6123</v>
      </c>
      <c r="H36" s="86">
        <f t="shared" si="0"/>
        <v>33486</v>
      </c>
      <c r="I36" s="35">
        <v>18990</v>
      </c>
      <c r="J36" s="19">
        <v>830</v>
      </c>
      <c r="K36" s="55">
        <f aca="true" t="shared" si="5" ref="K36:K41">F36+95+95</f>
        <v>9140</v>
      </c>
      <c r="L36" s="19">
        <v>6447</v>
      </c>
      <c r="M36" s="37">
        <f aca="true" t="shared" si="6" ref="M36:M42">L36+K36+J36+I36</f>
        <v>35407</v>
      </c>
      <c r="N36" s="19">
        <f aca="true" t="shared" si="7" ref="N36:N42">M36-H36</f>
        <v>1921</v>
      </c>
      <c r="O36" s="38">
        <f aca="true" t="shared" si="8" ref="O36:O42">N36/H36</f>
        <v>0.05736725795854984</v>
      </c>
      <c r="P36" s="13"/>
    </row>
    <row r="37" spans="1:16" ht="15" customHeight="1">
      <c r="A37" s="32"/>
      <c r="B37" s="25"/>
      <c r="C37" s="18" t="s">
        <v>10</v>
      </c>
      <c r="D37" s="35">
        <v>18750</v>
      </c>
      <c r="E37" s="19">
        <v>795</v>
      </c>
      <c r="F37" s="19">
        <v>8950</v>
      </c>
      <c r="G37" s="36">
        <v>6123</v>
      </c>
      <c r="H37" s="86">
        <f t="shared" si="0"/>
        <v>34618</v>
      </c>
      <c r="I37" s="35">
        <v>20268</v>
      </c>
      <c r="J37" s="19">
        <v>830</v>
      </c>
      <c r="K37" s="55">
        <f t="shared" si="5"/>
        <v>9140</v>
      </c>
      <c r="L37" s="19">
        <v>6447</v>
      </c>
      <c r="M37" s="37">
        <f t="shared" si="6"/>
        <v>36685</v>
      </c>
      <c r="N37" s="19">
        <f t="shared" si="7"/>
        <v>2067</v>
      </c>
      <c r="O37" s="38">
        <f t="shared" si="8"/>
        <v>0.05970882200011555</v>
      </c>
      <c r="P37" s="13"/>
    </row>
    <row r="38" spans="1:16" ht="15" customHeight="1">
      <c r="A38" s="32"/>
      <c r="B38" s="25"/>
      <c r="C38" s="18" t="s">
        <v>3</v>
      </c>
      <c r="D38" s="35">
        <v>18750</v>
      </c>
      <c r="E38" s="19">
        <v>795</v>
      </c>
      <c r="F38" s="19">
        <v>8950</v>
      </c>
      <c r="G38" s="36">
        <v>6123</v>
      </c>
      <c r="H38" s="86">
        <f t="shared" si="0"/>
        <v>34618</v>
      </c>
      <c r="I38" s="35">
        <v>20268</v>
      </c>
      <c r="J38" s="19">
        <v>830</v>
      </c>
      <c r="K38" s="55">
        <f t="shared" si="5"/>
        <v>9140</v>
      </c>
      <c r="L38" s="19">
        <v>6447</v>
      </c>
      <c r="M38" s="37">
        <f t="shared" si="6"/>
        <v>36685</v>
      </c>
      <c r="N38" s="19">
        <f t="shared" si="7"/>
        <v>2067</v>
      </c>
      <c r="O38" s="38">
        <f t="shared" si="8"/>
        <v>0.05970882200011555</v>
      </c>
      <c r="P38" s="13"/>
    </row>
    <row r="39" spans="1:16" ht="15" customHeight="1">
      <c r="A39" s="32"/>
      <c r="B39" s="25"/>
      <c r="C39" s="25" t="s">
        <v>45</v>
      </c>
      <c r="D39" s="35">
        <v>18750</v>
      </c>
      <c r="E39" s="19">
        <v>795</v>
      </c>
      <c r="F39" s="19">
        <v>8950</v>
      </c>
      <c r="G39" s="36">
        <v>6123</v>
      </c>
      <c r="H39" s="86">
        <f t="shared" si="0"/>
        <v>34618</v>
      </c>
      <c r="I39" s="35">
        <v>20268</v>
      </c>
      <c r="J39" s="19">
        <v>830</v>
      </c>
      <c r="K39" s="55">
        <f t="shared" si="5"/>
        <v>9140</v>
      </c>
      <c r="L39" s="19">
        <v>6447</v>
      </c>
      <c r="M39" s="37">
        <f t="shared" si="6"/>
        <v>36685</v>
      </c>
      <c r="N39" s="19">
        <f t="shared" si="7"/>
        <v>2067</v>
      </c>
      <c r="O39" s="38">
        <f t="shared" si="8"/>
        <v>0.05970882200011555</v>
      </c>
      <c r="P39" s="13"/>
    </row>
    <row r="40" spans="1:16" ht="15" customHeight="1">
      <c r="A40" s="32"/>
      <c r="B40" s="25"/>
      <c r="C40" s="25" t="s">
        <v>11</v>
      </c>
      <c r="D40" s="35">
        <v>18750</v>
      </c>
      <c r="E40" s="19">
        <v>795</v>
      </c>
      <c r="F40" s="19">
        <v>8950</v>
      </c>
      <c r="G40" s="36">
        <v>6123</v>
      </c>
      <c r="H40" s="86">
        <f t="shared" si="0"/>
        <v>34618</v>
      </c>
      <c r="I40" s="35">
        <v>20268</v>
      </c>
      <c r="J40" s="19">
        <v>830</v>
      </c>
      <c r="K40" s="55">
        <f t="shared" si="5"/>
        <v>9140</v>
      </c>
      <c r="L40" s="19">
        <v>6447</v>
      </c>
      <c r="M40" s="37">
        <f t="shared" si="6"/>
        <v>36685</v>
      </c>
      <c r="N40" s="19">
        <f t="shared" si="7"/>
        <v>2067</v>
      </c>
      <c r="O40" s="38">
        <f t="shared" si="8"/>
        <v>0.05970882200011555</v>
      </c>
      <c r="P40" s="13"/>
    </row>
    <row r="41" spans="1:16" ht="15" customHeight="1">
      <c r="A41" s="32"/>
      <c r="B41" s="25"/>
      <c r="C41" s="25" t="s">
        <v>8</v>
      </c>
      <c r="D41" s="35">
        <v>18750</v>
      </c>
      <c r="E41" s="19">
        <v>795</v>
      </c>
      <c r="F41" s="19">
        <v>8950</v>
      </c>
      <c r="G41" s="36">
        <v>6123</v>
      </c>
      <c r="H41" s="86">
        <f t="shared" si="0"/>
        <v>34618</v>
      </c>
      <c r="I41" s="35">
        <v>20268</v>
      </c>
      <c r="J41" s="19">
        <v>830</v>
      </c>
      <c r="K41" s="55">
        <f t="shared" si="5"/>
        <v>9140</v>
      </c>
      <c r="L41" s="19">
        <v>6447</v>
      </c>
      <c r="M41" s="37">
        <f t="shared" si="6"/>
        <v>36685</v>
      </c>
      <c r="N41" s="19">
        <f t="shared" si="7"/>
        <v>2067</v>
      </c>
      <c r="O41" s="38">
        <f t="shared" si="8"/>
        <v>0.05970882200011555</v>
      </c>
      <c r="P41" s="13"/>
    </row>
    <row r="42" spans="1:16" ht="15" customHeight="1">
      <c r="A42" s="32"/>
      <c r="B42" s="25"/>
      <c r="C42" s="25" t="s">
        <v>38</v>
      </c>
      <c r="D42" s="35">
        <v>19104</v>
      </c>
      <c r="E42" s="19">
        <v>795</v>
      </c>
      <c r="F42" s="19">
        <v>8950</v>
      </c>
      <c r="G42" s="36">
        <v>6123</v>
      </c>
      <c r="H42" s="86">
        <f t="shared" si="0"/>
        <v>34972</v>
      </c>
      <c r="I42" s="35">
        <v>20628</v>
      </c>
      <c r="J42" s="19">
        <v>830</v>
      </c>
      <c r="K42" s="55">
        <f>F42+95+95</f>
        <v>9140</v>
      </c>
      <c r="L42" s="19">
        <v>6447</v>
      </c>
      <c r="M42" s="37">
        <f t="shared" si="6"/>
        <v>37045</v>
      </c>
      <c r="N42" s="19">
        <f t="shared" si="7"/>
        <v>2073</v>
      </c>
      <c r="O42" s="38">
        <f t="shared" si="8"/>
        <v>0.059275992222349305</v>
      </c>
      <c r="P42" s="13"/>
    </row>
    <row r="43" spans="1:16" ht="15" customHeight="1">
      <c r="A43" s="76" t="s">
        <v>55</v>
      </c>
      <c r="B43" s="102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3"/>
    </row>
    <row r="44" spans="1:24" s="17" customFormat="1" ht="15" customHeight="1">
      <c r="A44" s="65"/>
      <c r="B44" s="18" t="s">
        <v>1</v>
      </c>
      <c r="C44" s="18"/>
      <c r="D44" s="35"/>
      <c r="E44" s="19"/>
      <c r="F44" s="19"/>
      <c r="G44" s="19"/>
      <c r="H44" s="89"/>
      <c r="I44" s="35"/>
      <c r="J44" s="19"/>
      <c r="K44" s="19"/>
      <c r="L44" s="18"/>
      <c r="M44" s="37"/>
      <c r="N44" s="35"/>
      <c r="O44" s="38"/>
      <c r="P44" s="15"/>
      <c r="Q44" s="16"/>
      <c r="R44" s="16"/>
      <c r="S44" s="16"/>
      <c r="T44" s="16"/>
      <c r="U44" s="16"/>
      <c r="V44" s="16"/>
      <c r="W44" s="16"/>
      <c r="X44" s="16"/>
    </row>
    <row r="45" spans="1:24" s="17" customFormat="1" ht="15" customHeight="1">
      <c r="A45" s="65"/>
      <c r="B45" s="18"/>
      <c r="C45" s="18" t="s">
        <v>14</v>
      </c>
      <c r="D45" s="42">
        <v>24570</v>
      </c>
      <c r="E45" s="43">
        <v>170</v>
      </c>
      <c r="F45" s="43">
        <v>8478</v>
      </c>
      <c r="G45" s="43">
        <v>6123</v>
      </c>
      <c r="H45" s="88">
        <f aca="true" t="shared" si="9" ref="H45:H59">SUM(D45:G45)</f>
        <v>39341</v>
      </c>
      <c r="I45" s="42">
        <v>24570</v>
      </c>
      <c r="J45" s="43">
        <f>E45+86</f>
        <v>256</v>
      </c>
      <c r="K45" s="43">
        <v>8478</v>
      </c>
      <c r="L45" s="43">
        <v>6447</v>
      </c>
      <c r="M45" s="45">
        <f>L45+K45+J45+I45</f>
        <v>39751</v>
      </c>
      <c r="N45" s="42">
        <f>M45-H45</f>
        <v>410</v>
      </c>
      <c r="O45" s="46">
        <f>N45/H45</f>
        <v>0.010421697465748201</v>
      </c>
      <c r="P45" s="15"/>
      <c r="Q45" s="16"/>
      <c r="R45" s="16"/>
      <c r="S45" s="16"/>
      <c r="T45" s="16"/>
      <c r="U45" s="16"/>
      <c r="V45" s="16"/>
      <c r="W45" s="16"/>
      <c r="X45" s="16"/>
    </row>
    <row r="46" spans="1:24" s="17" customFormat="1" ht="15" customHeight="1">
      <c r="A46" s="66"/>
      <c r="B46" s="67" t="s">
        <v>4</v>
      </c>
      <c r="C46" s="67"/>
      <c r="D46" s="35"/>
      <c r="E46" s="19"/>
      <c r="F46" s="19"/>
      <c r="G46" s="19"/>
      <c r="H46" s="89"/>
      <c r="I46" s="35"/>
      <c r="J46" s="19"/>
      <c r="K46" s="19"/>
      <c r="L46" s="19"/>
      <c r="M46" s="37"/>
      <c r="N46" s="35" t="s">
        <v>46</v>
      </c>
      <c r="O46" s="38" t="s">
        <v>46</v>
      </c>
      <c r="P46" s="15"/>
      <c r="Q46" s="16"/>
      <c r="R46" s="16"/>
      <c r="S46" s="16"/>
      <c r="T46" s="16"/>
      <c r="U46" s="16"/>
      <c r="V46" s="16"/>
      <c r="W46" s="16"/>
      <c r="X46" s="16"/>
    </row>
    <row r="47" spans="1:24" s="17" customFormat="1" ht="15" customHeight="1">
      <c r="A47" s="65"/>
      <c r="B47" s="18"/>
      <c r="C47" s="18" t="s">
        <v>35</v>
      </c>
      <c r="D47" s="35">
        <v>18900</v>
      </c>
      <c r="E47" s="19">
        <v>170</v>
      </c>
      <c r="F47" s="19">
        <v>8478</v>
      </c>
      <c r="G47" s="19">
        <v>6123</v>
      </c>
      <c r="H47" s="89">
        <f t="shared" si="9"/>
        <v>33671</v>
      </c>
      <c r="I47" s="35">
        <v>20220</v>
      </c>
      <c r="J47" s="19">
        <f aca="true" t="shared" si="10" ref="J47:J53">E47+86</f>
        <v>256</v>
      </c>
      <c r="K47" s="19">
        <v>8478</v>
      </c>
      <c r="L47" s="19">
        <v>6447</v>
      </c>
      <c r="M47" s="37">
        <f aca="true" t="shared" si="11" ref="M47:M53">L47+K47+J47+I47</f>
        <v>35401</v>
      </c>
      <c r="N47" s="35">
        <f aca="true" t="shared" si="12" ref="N47:N53">M47-H47</f>
        <v>1730</v>
      </c>
      <c r="O47" s="38">
        <f aca="true" t="shared" si="13" ref="O47:O53">N47/H47</f>
        <v>0.0513795254076208</v>
      </c>
      <c r="P47" s="15"/>
      <c r="Q47" s="16"/>
      <c r="R47" s="16"/>
      <c r="S47" s="16"/>
      <c r="T47" s="16"/>
      <c r="U47" s="16"/>
      <c r="V47" s="16"/>
      <c r="W47" s="16"/>
      <c r="X47" s="16"/>
    </row>
    <row r="48" spans="1:24" s="17" customFormat="1" ht="15" customHeight="1">
      <c r="A48" s="65"/>
      <c r="B48" s="18"/>
      <c r="C48" s="18" t="s">
        <v>40</v>
      </c>
      <c r="D48" s="35">
        <v>17850</v>
      </c>
      <c r="E48" s="19">
        <v>170</v>
      </c>
      <c r="F48" s="19">
        <v>8478</v>
      </c>
      <c r="G48" s="19">
        <v>6123</v>
      </c>
      <c r="H48" s="89">
        <f t="shared" si="9"/>
        <v>32621</v>
      </c>
      <c r="I48" s="35">
        <v>17850</v>
      </c>
      <c r="J48" s="19">
        <f t="shared" si="10"/>
        <v>256</v>
      </c>
      <c r="K48" s="19">
        <v>8478</v>
      </c>
      <c r="L48" s="19">
        <v>6447</v>
      </c>
      <c r="M48" s="37">
        <f t="shared" si="11"/>
        <v>33031</v>
      </c>
      <c r="N48" s="35">
        <f t="shared" si="12"/>
        <v>410</v>
      </c>
      <c r="O48" s="38">
        <f t="shared" si="13"/>
        <v>0.012568590785077098</v>
      </c>
      <c r="P48" s="15"/>
      <c r="Q48" s="16"/>
      <c r="R48" s="16"/>
      <c r="S48" s="16"/>
      <c r="T48" s="16"/>
      <c r="U48" s="16"/>
      <c r="V48" s="16"/>
      <c r="W48" s="16"/>
      <c r="X48" s="16"/>
    </row>
    <row r="49" spans="1:24" s="17" customFormat="1" ht="15" customHeight="1">
      <c r="A49" s="65"/>
      <c r="B49" s="18"/>
      <c r="C49" s="18" t="s">
        <v>15</v>
      </c>
      <c r="D49" s="35">
        <v>26250</v>
      </c>
      <c r="E49" s="19">
        <v>170</v>
      </c>
      <c r="F49" s="19">
        <v>8478</v>
      </c>
      <c r="G49" s="19">
        <v>6123</v>
      </c>
      <c r="H49" s="89">
        <f t="shared" si="9"/>
        <v>41021</v>
      </c>
      <c r="I49" s="35">
        <v>28230</v>
      </c>
      <c r="J49" s="19">
        <f t="shared" si="10"/>
        <v>256</v>
      </c>
      <c r="K49" s="19">
        <v>8478</v>
      </c>
      <c r="L49" s="19">
        <v>6447</v>
      </c>
      <c r="M49" s="37">
        <f t="shared" si="11"/>
        <v>43411</v>
      </c>
      <c r="N49" s="35">
        <f t="shared" si="12"/>
        <v>2390</v>
      </c>
      <c r="O49" s="38">
        <f t="shared" si="13"/>
        <v>0.0582628409838863</v>
      </c>
      <c r="P49" s="15"/>
      <c r="Q49" s="16"/>
      <c r="R49" s="16"/>
      <c r="S49" s="16"/>
      <c r="T49" s="16"/>
      <c r="U49" s="16"/>
      <c r="V49" s="16"/>
      <c r="W49" s="16"/>
      <c r="X49" s="16"/>
    </row>
    <row r="50" spans="1:24" s="17" customFormat="1" ht="15" customHeight="1">
      <c r="A50" s="65"/>
      <c r="B50" s="18"/>
      <c r="C50" s="18" t="s">
        <v>47</v>
      </c>
      <c r="D50" s="35">
        <v>26250</v>
      </c>
      <c r="E50" s="19">
        <v>170</v>
      </c>
      <c r="F50" s="19">
        <v>8478</v>
      </c>
      <c r="G50" s="19">
        <v>6123</v>
      </c>
      <c r="H50" s="89">
        <f t="shared" si="9"/>
        <v>41021</v>
      </c>
      <c r="I50" s="35">
        <v>26250</v>
      </c>
      <c r="J50" s="19">
        <f t="shared" si="10"/>
        <v>256</v>
      </c>
      <c r="K50" s="19">
        <v>8478</v>
      </c>
      <c r="L50" s="19">
        <v>6447</v>
      </c>
      <c r="M50" s="37">
        <f t="shared" si="11"/>
        <v>41431</v>
      </c>
      <c r="N50" s="35">
        <f t="shared" si="12"/>
        <v>410</v>
      </c>
      <c r="O50" s="38">
        <f t="shared" si="13"/>
        <v>0.009994880670875892</v>
      </c>
      <c r="P50" s="15"/>
      <c r="Q50" s="16"/>
      <c r="R50" s="16"/>
      <c r="S50" s="16"/>
      <c r="T50" s="16"/>
      <c r="U50" s="16"/>
      <c r="V50" s="16"/>
      <c r="W50" s="16"/>
      <c r="X50" s="16"/>
    </row>
    <row r="51" spans="1:24" s="17" customFormat="1" ht="15" customHeight="1">
      <c r="A51" s="65"/>
      <c r="B51" s="18"/>
      <c r="C51" s="18" t="s">
        <v>33</v>
      </c>
      <c r="D51" s="35">
        <v>25590</v>
      </c>
      <c r="E51" s="19">
        <v>170</v>
      </c>
      <c r="F51" s="19">
        <v>8478</v>
      </c>
      <c r="G51" s="19">
        <v>6123</v>
      </c>
      <c r="H51" s="89">
        <f t="shared" si="9"/>
        <v>40361</v>
      </c>
      <c r="I51" s="35">
        <v>27390</v>
      </c>
      <c r="J51" s="19">
        <f t="shared" si="10"/>
        <v>256</v>
      </c>
      <c r="K51" s="19">
        <v>8478</v>
      </c>
      <c r="L51" s="19">
        <v>6447</v>
      </c>
      <c r="M51" s="37">
        <f t="shared" si="11"/>
        <v>42571</v>
      </c>
      <c r="N51" s="35">
        <f t="shared" si="12"/>
        <v>2210</v>
      </c>
      <c r="O51" s="38">
        <f t="shared" si="13"/>
        <v>0.054755828646465644</v>
      </c>
      <c r="P51" s="15"/>
      <c r="Q51" s="16"/>
      <c r="R51" s="16"/>
      <c r="S51" s="16"/>
      <c r="T51" s="16"/>
      <c r="U51" s="16"/>
      <c r="V51" s="16"/>
      <c r="W51" s="16"/>
      <c r="X51" s="16"/>
    </row>
    <row r="52" spans="1:24" s="17" customFormat="1" ht="15" customHeight="1">
      <c r="A52" s="65"/>
      <c r="B52" s="18"/>
      <c r="C52" s="18" t="s">
        <v>14</v>
      </c>
      <c r="D52" s="35">
        <v>29370</v>
      </c>
      <c r="E52" s="19">
        <v>170</v>
      </c>
      <c r="F52" s="19">
        <v>8478</v>
      </c>
      <c r="G52" s="19">
        <v>6123</v>
      </c>
      <c r="H52" s="89">
        <f t="shared" si="9"/>
        <v>44141</v>
      </c>
      <c r="I52" s="35">
        <v>29370</v>
      </c>
      <c r="J52" s="19">
        <f t="shared" si="10"/>
        <v>256</v>
      </c>
      <c r="K52" s="19">
        <v>8478</v>
      </c>
      <c r="L52" s="19">
        <v>6447</v>
      </c>
      <c r="M52" s="37">
        <f t="shared" si="11"/>
        <v>44551</v>
      </c>
      <c r="N52" s="35">
        <f t="shared" si="12"/>
        <v>410</v>
      </c>
      <c r="O52" s="38">
        <f t="shared" si="13"/>
        <v>0.009288416664778778</v>
      </c>
      <c r="P52" s="15"/>
      <c r="Q52" s="16"/>
      <c r="R52" s="16"/>
      <c r="S52" s="16"/>
      <c r="T52" s="16"/>
      <c r="U52" s="16"/>
      <c r="V52" s="16"/>
      <c r="W52" s="16"/>
      <c r="X52" s="16"/>
    </row>
    <row r="53" spans="1:24" s="17" customFormat="1" ht="15" customHeight="1">
      <c r="A53" s="65"/>
      <c r="B53" s="18"/>
      <c r="C53" s="18" t="s">
        <v>16</v>
      </c>
      <c r="D53" s="35">
        <v>10710</v>
      </c>
      <c r="E53" s="19">
        <v>170</v>
      </c>
      <c r="F53" s="19">
        <v>8478</v>
      </c>
      <c r="G53" s="19">
        <v>6123</v>
      </c>
      <c r="H53" s="88">
        <f t="shared" si="9"/>
        <v>25481</v>
      </c>
      <c r="I53" s="42">
        <v>10710</v>
      </c>
      <c r="J53" s="43">
        <f t="shared" si="10"/>
        <v>256</v>
      </c>
      <c r="K53" s="19">
        <v>8478</v>
      </c>
      <c r="L53" s="43">
        <v>6447</v>
      </c>
      <c r="M53" s="45">
        <f t="shared" si="11"/>
        <v>25891</v>
      </c>
      <c r="N53" s="42">
        <f t="shared" si="12"/>
        <v>410</v>
      </c>
      <c r="O53" s="46">
        <f t="shared" si="13"/>
        <v>0.016090420313174522</v>
      </c>
      <c r="P53" s="15"/>
      <c r="Q53" s="16"/>
      <c r="R53" s="16"/>
      <c r="S53" s="16"/>
      <c r="T53" s="16"/>
      <c r="U53" s="16"/>
      <c r="V53" s="16"/>
      <c r="W53" s="16"/>
      <c r="X53" s="16"/>
    </row>
    <row r="54" spans="1:24" s="17" customFormat="1" ht="15" customHeight="1">
      <c r="A54" s="66"/>
      <c r="B54" s="67" t="s">
        <v>12</v>
      </c>
      <c r="C54" s="67"/>
      <c r="D54" s="68"/>
      <c r="E54" s="47"/>
      <c r="F54" s="47"/>
      <c r="G54" s="47"/>
      <c r="H54" s="89"/>
      <c r="I54" s="35"/>
      <c r="J54" s="19"/>
      <c r="K54" s="47"/>
      <c r="L54" s="19"/>
      <c r="M54" s="37"/>
      <c r="N54" s="35" t="s">
        <v>46</v>
      </c>
      <c r="O54" s="38" t="s">
        <v>46</v>
      </c>
      <c r="P54" s="15"/>
      <c r="Q54" s="16"/>
      <c r="R54" s="16"/>
      <c r="S54" s="16"/>
      <c r="T54" s="16"/>
      <c r="U54" s="16"/>
      <c r="V54" s="16"/>
      <c r="W54" s="16"/>
      <c r="X54" s="16"/>
    </row>
    <row r="55" spans="1:24" s="17" customFormat="1" ht="15" customHeight="1">
      <c r="A55" s="65"/>
      <c r="B55" s="18"/>
      <c r="C55" s="18" t="s">
        <v>57</v>
      </c>
      <c r="D55" s="35">
        <v>25009</v>
      </c>
      <c r="E55" s="19">
        <v>24996</v>
      </c>
      <c r="F55" s="19">
        <v>8478</v>
      </c>
      <c r="G55" s="19">
        <v>6123</v>
      </c>
      <c r="H55" s="89">
        <f t="shared" si="9"/>
        <v>64606</v>
      </c>
      <c r="I55" s="35">
        <v>26485</v>
      </c>
      <c r="J55" s="19">
        <f>256+24826</f>
        <v>25082</v>
      </c>
      <c r="K55" s="19">
        <v>8478</v>
      </c>
      <c r="L55" s="19">
        <v>6447</v>
      </c>
      <c r="M55" s="37">
        <f>L55+K55+J55+I55</f>
        <v>66492</v>
      </c>
      <c r="N55" s="35">
        <f>M55-H55</f>
        <v>1886</v>
      </c>
      <c r="O55" s="38">
        <f>N55/H55</f>
        <v>0.029192335077237407</v>
      </c>
      <c r="P55" s="15"/>
      <c r="Q55" s="16"/>
      <c r="R55" s="16"/>
      <c r="S55" s="16"/>
      <c r="T55" s="16"/>
      <c r="U55" s="16"/>
      <c r="V55" s="16"/>
      <c r="W55" s="16"/>
      <c r="X55" s="16"/>
    </row>
    <row r="56" spans="1:24" s="17" customFormat="1" ht="15" customHeight="1">
      <c r="A56" s="65"/>
      <c r="B56" s="18"/>
      <c r="C56" s="18" t="s">
        <v>58</v>
      </c>
      <c r="D56" s="35">
        <v>20450</v>
      </c>
      <c r="E56" s="19">
        <v>25473</v>
      </c>
      <c r="F56" s="19">
        <v>8478</v>
      </c>
      <c r="G56" s="19">
        <v>6123</v>
      </c>
      <c r="H56" s="89">
        <f t="shared" si="9"/>
        <v>60524</v>
      </c>
      <c r="I56" s="35">
        <v>22291</v>
      </c>
      <c r="J56" s="19">
        <f>256+25303</f>
        <v>25559</v>
      </c>
      <c r="K56" s="19">
        <v>8478</v>
      </c>
      <c r="L56" s="19">
        <v>6447</v>
      </c>
      <c r="M56" s="37">
        <f>L56+K56+J56+I56</f>
        <v>62775</v>
      </c>
      <c r="N56" s="35">
        <f>M56-H56</f>
        <v>2251</v>
      </c>
      <c r="O56" s="38">
        <f>N56/H56</f>
        <v>0.03719185777542793</v>
      </c>
      <c r="P56" s="15"/>
      <c r="Q56" s="16"/>
      <c r="R56" s="16"/>
      <c r="S56" s="16"/>
      <c r="T56" s="16"/>
      <c r="U56" s="16"/>
      <c r="V56" s="16"/>
      <c r="W56" s="16"/>
      <c r="X56" s="16"/>
    </row>
    <row r="57" spans="1:24" s="17" customFormat="1" ht="15" customHeight="1">
      <c r="A57" s="65"/>
      <c r="B57" s="18"/>
      <c r="C57" s="18" t="s">
        <v>20</v>
      </c>
      <c r="D57" s="35">
        <v>24600</v>
      </c>
      <c r="E57" s="19">
        <v>170</v>
      </c>
      <c r="F57" s="19">
        <v>8478</v>
      </c>
      <c r="G57" s="19">
        <v>6123</v>
      </c>
      <c r="H57" s="89">
        <f t="shared" si="9"/>
        <v>39371</v>
      </c>
      <c r="I57" s="35">
        <v>24600</v>
      </c>
      <c r="J57" s="19">
        <f>E57+86</f>
        <v>256</v>
      </c>
      <c r="K57" s="19">
        <v>8478</v>
      </c>
      <c r="L57" s="19">
        <v>6447</v>
      </c>
      <c r="M57" s="37">
        <f>L57+K57+J57+I57</f>
        <v>39781</v>
      </c>
      <c r="N57" s="35">
        <f>M57-H57</f>
        <v>410</v>
      </c>
      <c r="O57" s="38">
        <f>N57/H57</f>
        <v>0.010413756318102157</v>
      </c>
      <c r="P57" s="15"/>
      <c r="Q57" s="16"/>
      <c r="R57" s="16"/>
      <c r="S57" s="16"/>
      <c r="T57" s="16"/>
      <c r="U57" s="16"/>
      <c r="V57" s="16"/>
      <c r="W57" s="16"/>
      <c r="X57" s="16"/>
    </row>
    <row r="58" spans="1:24" s="17" customFormat="1" ht="15" customHeight="1">
      <c r="A58" s="65"/>
      <c r="B58" s="18"/>
      <c r="C58" s="18" t="s">
        <v>39</v>
      </c>
      <c r="D58" s="35">
        <v>29370</v>
      </c>
      <c r="E58" s="19">
        <v>170</v>
      </c>
      <c r="F58" s="19">
        <v>8478</v>
      </c>
      <c r="G58" s="19">
        <v>6123</v>
      </c>
      <c r="H58" s="89">
        <f t="shared" si="9"/>
        <v>44141</v>
      </c>
      <c r="I58" s="35">
        <v>29370</v>
      </c>
      <c r="J58" s="19">
        <f>E58+86</f>
        <v>256</v>
      </c>
      <c r="K58" s="19">
        <v>8478</v>
      </c>
      <c r="L58" s="19">
        <v>6447</v>
      </c>
      <c r="M58" s="37">
        <f>L58+K58+J58+I58</f>
        <v>44551</v>
      </c>
      <c r="N58" s="35">
        <f>M58-H58</f>
        <v>410</v>
      </c>
      <c r="O58" s="38">
        <f>N58/H58</f>
        <v>0.009288416664778778</v>
      </c>
      <c r="P58" s="15"/>
      <c r="Q58" s="16"/>
      <c r="R58" s="16"/>
      <c r="S58" s="16"/>
      <c r="T58" s="16"/>
      <c r="U58" s="16"/>
      <c r="V58" s="16"/>
      <c r="W58" s="16"/>
      <c r="X58" s="16"/>
    </row>
    <row r="59" spans="1:24" s="17" customFormat="1" ht="15" customHeight="1" thickBot="1">
      <c r="A59" s="70"/>
      <c r="B59" s="71"/>
      <c r="C59" s="71" t="s">
        <v>34</v>
      </c>
      <c r="D59" s="48">
        <v>29568</v>
      </c>
      <c r="E59" s="49">
        <v>170</v>
      </c>
      <c r="F59" s="49">
        <v>8478</v>
      </c>
      <c r="G59" s="49">
        <v>6123</v>
      </c>
      <c r="H59" s="90">
        <f t="shared" si="9"/>
        <v>44339</v>
      </c>
      <c r="I59" s="48">
        <v>29982</v>
      </c>
      <c r="J59" s="49">
        <f>E59+86</f>
        <v>256</v>
      </c>
      <c r="K59" s="49">
        <v>8478</v>
      </c>
      <c r="L59" s="49">
        <v>6447</v>
      </c>
      <c r="M59" s="62">
        <f>L59+K59+J59+I59</f>
        <v>45163</v>
      </c>
      <c r="N59" s="48">
        <f>M59-H59</f>
        <v>824</v>
      </c>
      <c r="O59" s="63">
        <f>N59/H59</f>
        <v>0.01858409075531699</v>
      </c>
      <c r="P59" s="15"/>
      <c r="Q59" s="16"/>
      <c r="R59" s="16"/>
      <c r="S59" s="16"/>
      <c r="T59" s="16"/>
      <c r="U59" s="16"/>
      <c r="V59" s="16"/>
      <c r="W59" s="16"/>
      <c r="X59" s="16"/>
    </row>
    <row r="60" spans="1:26" s="17" customFormat="1" ht="15" customHeight="1">
      <c r="A60" s="64"/>
      <c r="B60" s="64"/>
      <c r="C60" s="6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6" customFormat="1" ht="13.5" customHeight="1">
      <c r="A61" s="4"/>
      <c r="B61" s="97" t="s">
        <v>30</v>
      </c>
      <c r="C61" s="97"/>
      <c r="D61" s="95"/>
      <c r="E61" s="95"/>
      <c r="F61" s="95"/>
      <c r="G61" s="95"/>
      <c r="H61" s="3"/>
      <c r="I61" s="3"/>
      <c r="J61" s="3"/>
      <c r="K61" s="3"/>
      <c r="L61" s="3"/>
      <c r="M61" s="3"/>
      <c r="N61" s="3"/>
      <c r="O61" s="3"/>
      <c r="P61" s="3"/>
      <c r="Q61" s="7"/>
      <c r="R61" s="5"/>
      <c r="S61" s="5"/>
      <c r="T61" s="5"/>
      <c r="U61" s="5"/>
      <c r="V61" s="5"/>
      <c r="W61" s="5"/>
      <c r="X61" s="5"/>
      <c r="Y61" s="5"/>
      <c r="Z61" s="5"/>
    </row>
    <row r="62" spans="1:26" s="17" customFormat="1" ht="13.5" customHeight="1">
      <c r="A62" s="18"/>
      <c r="B62" s="98"/>
      <c r="C62" s="98" t="s">
        <v>54</v>
      </c>
      <c r="D62" s="96"/>
      <c r="E62" s="96"/>
      <c r="F62" s="96"/>
      <c r="G62" s="96"/>
      <c r="H62" s="19"/>
      <c r="I62" s="19"/>
      <c r="J62" s="19"/>
      <c r="K62" s="19"/>
      <c r="L62" s="19"/>
      <c r="M62" s="19"/>
      <c r="N62" s="19"/>
      <c r="O62" s="19"/>
      <c r="P62" s="19"/>
      <c r="Q62" s="21"/>
      <c r="R62" s="16"/>
      <c r="S62" s="16"/>
      <c r="T62" s="16"/>
      <c r="U62" s="16"/>
      <c r="V62" s="16"/>
      <c r="W62" s="16"/>
      <c r="X62" s="16"/>
      <c r="Y62" s="16"/>
      <c r="Z62" s="16"/>
    </row>
    <row r="63" spans="2:26" s="17" customFormat="1" ht="24" customHeight="1">
      <c r="B63" s="99"/>
      <c r="C63" s="126" t="s">
        <v>66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23"/>
      <c r="R63" s="16"/>
      <c r="S63" s="16"/>
      <c r="T63" s="16"/>
      <c r="U63" s="16"/>
      <c r="V63" s="16"/>
      <c r="W63" s="16"/>
      <c r="X63" s="16"/>
      <c r="Y63" s="16"/>
      <c r="Z63" s="16"/>
    </row>
    <row r="64" spans="2:26" s="17" customFormat="1" ht="13.5" customHeight="1">
      <c r="B64" s="99"/>
      <c r="C64" s="99" t="s">
        <v>59</v>
      </c>
      <c r="D64" s="75"/>
      <c r="E64" s="75"/>
      <c r="F64" s="75"/>
      <c r="G64" s="75"/>
      <c r="I64" s="23"/>
      <c r="O64" s="23"/>
      <c r="Q64" s="23"/>
      <c r="R64" s="16"/>
      <c r="S64" s="16"/>
      <c r="T64" s="16"/>
      <c r="U64" s="16"/>
      <c r="V64" s="16"/>
      <c r="W64" s="16"/>
      <c r="X64" s="16"/>
      <c r="Y64" s="16"/>
      <c r="Z64" s="16"/>
    </row>
    <row r="65" spans="2:26" s="17" customFormat="1" ht="13.5" customHeight="1">
      <c r="B65" s="99"/>
      <c r="C65" s="99" t="s">
        <v>60</v>
      </c>
      <c r="D65" s="75"/>
      <c r="E65" s="75"/>
      <c r="F65" s="75"/>
      <c r="G65" s="75"/>
      <c r="I65" s="23"/>
      <c r="O65" s="23"/>
      <c r="Q65" s="23"/>
      <c r="R65" s="16"/>
      <c r="S65" s="16"/>
      <c r="T65" s="16"/>
      <c r="U65" s="16"/>
      <c r="V65" s="16"/>
      <c r="W65" s="16"/>
      <c r="X65" s="16"/>
      <c r="Y65" s="16"/>
      <c r="Z65" s="16"/>
    </row>
    <row r="66" spans="2:24" s="17" customFormat="1" ht="13.5" customHeight="1">
      <c r="B66" s="99"/>
      <c r="C66" s="99" t="s">
        <v>67</v>
      </c>
      <c r="D66" s="75"/>
      <c r="E66" s="75"/>
      <c r="F66" s="75"/>
      <c r="G66" s="75"/>
      <c r="H66" s="23"/>
      <c r="M66" s="23"/>
      <c r="O66" s="23"/>
      <c r="P66" s="16"/>
      <c r="Q66" s="16"/>
      <c r="R66" s="16"/>
      <c r="S66" s="16"/>
      <c r="T66" s="16"/>
      <c r="U66" s="16"/>
      <c r="V66" s="16"/>
      <c r="W66" s="16"/>
      <c r="X66" s="16"/>
    </row>
    <row r="67" spans="2:24" s="17" customFormat="1" ht="13.5" customHeight="1">
      <c r="B67" s="99"/>
      <c r="C67" s="99"/>
      <c r="D67" s="75"/>
      <c r="E67" s="75"/>
      <c r="F67" s="75"/>
      <c r="G67" s="75"/>
      <c r="H67" s="23"/>
      <c r="M67" s="23"/>
      <c r="O67" s="23"/>
      <c r="P67" s="16"/>
      <c r="Q67" s="16"/>
      <c r="R67" s="16"/>
      <c r="S67" s="16"/>
      <c r="T67" s="16"/>
      <c r="U67" s="16"/>
      <c r="V67" s="16"/>
      <c r="W67" s="16"/>
      <c r="X67" s="16"/>
    </row>
    <row r="68" spans="8:24" s="17" customFormat="1" ht="12.75">
      <c r="H68" s="23"/>
      <c r="M68" s="23"/>
      <c r="O68" s="23"/>
      <c r="P68" s="16"/>
      <c r="Q68" s="16"/>
      <c r="R68" s="16"/>
      <c r="S68" s="16"/>
      <c r="T68" s="16"/>
      <c r="U68" s="16"/>
      <c r="V68" s="16"/>
      <c r="W68" s="16"/>
      <c r="X68" s="16"/>
    </row>
  </sheetData>
  <sheetProtection/>
  <mergeCells count="3">
    <mergeCell ref="D4:H4"/>
    <mergeCell ref="I4:M4"/>
    <mergeCell ref="C63:O63"/>
  </mergeCells>
  <printOptions horizontalCentered="1"/>
  <pageMargins left="0.5" right="0.5" top="0.5" bottom="0.5" header="0.22" footer="0.01"/>
  <pageSetup fitToHeight="1" fitToWidth="1" horizontalDpi="600" verticalDpi="600" orientation="portrait" scale="66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2011-10-05T21:30:08Z</cp:lastPrinted>
  <dcterms:created xsi:type="dcterms:W3CDTF">2003-05-29T18:39:21Z</dcterms:created>
  <dcterms:modified xsi:type="dcterms:W3CDTF">2013-07-16T22:07:58Z</dcterms:modified>
  <cp:category/>
  <cp:version/>
  <cp:contentType/>
  <cp:contentStatus/>
</cp:coreProperties>
</file>